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<sst xmlns="http://schemas.openxmlformats.org/spreadsheetml/2006/main" count="88" uniqueCount="78">
  <si>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</si>
  <si>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</si>
  <si>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</si>
  <si>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</si>
  <si>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</si>
  <si>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</si>
  <si>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</si>
  <si>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</si>
  <si>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</si>
  <si>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</si>
  <si>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</si>
  <si>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</si>
  <si>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</si>
  <si>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</si>
  <si>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</si>
  <si>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</si>
  <si>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</si>
  <si>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</si>
  <si>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</si>
  <si>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</si>
  <si>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</si>
  <si>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</si>
  <si>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</si>
  <si>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</si>
  <si>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</si>
  <si>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</si>
  <si>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</si>
  <si>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</si>
  <si>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</si>
  <si>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</si>
  <si>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</si>
  <si>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</si>
  <si>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</si>
  <si>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</si>
  <si>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</si>
  <si>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</si>
  <si>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</si>
  <si>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</si>
  <si>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</si>
  <si>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</si>
  <si>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</si>
  <si>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</si>
  <si>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</si>
  <si>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</si>
  <si>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</si>
  <si>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</si>
  <si>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</si>
  <si>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</si>
  <si>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</si>
  <si>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</si>
  <si>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</si>
  <si>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</si>
  <si>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</si>
  <si>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</si>
  <si>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</si>
  <si>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2010г.</t>
  </si>
  <si>
    <t>2011г.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</si>
  <si>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</si>
  <si>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</si>
  <si>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</si>
  <si>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</si>
  <si>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</si>
  <si>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</si>
  <si>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</si>
  <si>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</si>
  <si>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</si>
  <si>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</si>
  <si>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</si>
  <si>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</si>
  <si>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</si>
  <si>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</si>
  <si>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</si>
  <si>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2009 г.</t>
  </si>
  <si>
    <t>1 квартал 2011</t>
  </si>
  <si>
    <t>2 квартал 2011</t>
  </si>
  <si>
    <t>3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</si>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</sst>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justify" wrapText="1"/>
    </xf>
    <xf numFmtId="164" fontId="18" fillId="0" borderId="0" xfId="0" applyNumberFormat="1" applyFont="1" applyFill="1" applyBorder="1" applyAlignment="1">
      <alignment horizontal="center" vertical="justify" wrapText="1"/>
    </xf>
    <xf numFmtId="14" fontId="18" fillId="0" borderId="0" xfId="0" applyNumberFormat="1" applyFont="1" applyFill="1" applyBorder="1" applyAlignment="1">
      <alignment horizontal="left" vertical="justify" wrapText="1"/>
    </xf>
    <xf numFmtId="0" fontId="0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9" fontId="23" fillId="0" borderId="0" xfId="55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20" fillId="0" borderId="0" xfId="55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7" fontId="24" fillId="0" borderId="11" xfId="55" applyNumberFormat="1" applyFont="1" applyFill="1" applyBorder="1" applyAlignment="1">
      <alignment horizontal="center" vertical="center" wrapText="1"/>
    </xf>
    <xf numFmtId="167" fontId="25" fillId="0" borderId="0" xfId="55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167" fontId="26" fillId="0" borderId="0" xfId="55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9" fontId="27" fillId="0" borderId="0" xfId="55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7" fontId="28" fillId="0" borderId="0" xfId="55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 vertical="center" wrapText="1"/>
    </xf>
    <xf numFmtId="167" fontId="28" fillId="0" borderId="17" xfId="55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7" fontId="18" fillId="0" borderId="11" xfId="55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4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1010,46</v>
          </cell>
          <cell r="S253">
            <v>999.63</v>
          </cell>
        </row>
        <row r="262">
          <cell r="K262" t="str">
            <v>8031,51</v>
          </cell>
          <cell r="S262">
            <v>7927.55</v>
          </cell>
        </row>
        <row r="299">
          <cell r="K299" t="str">
            <v>3998,91</v>
          </cell>
          <cell r="S299">
            <v>3987.35</v>
          </cell>
        </row>
        <row r="321">
          <cell r="K321" t="str">
            <v>429,39</v>
          </cell>
          <cell r="S321">
            <v>428.02</v>
          </cell>
        </row>
      </sheetData>
      <sheetData sheetId="2">
        <row r="14">
          <cell r="I14" t="str">
            <v>6901,35</v>
          </cell>
          <cell r="L14">
            <v>6880.21</v>
          </cell>
        </row>
        <row r="241">
          <cell r="I241" t="str">
            <v>5892,75</v>
          </cell>
          <cell r="L241">
            <v>5887.49</v>
          </cell>
        </row>
        <row r="261">
          <cell r="I261" t="str">
            <v>3490,06</v>
          </cell>
          <cell r="L261">
            <v>3487.48</v>
          </cell>
        </row>
      </sheetData>
      <sheetData sheetId="3">
        <row r="2">
          <cell r="G2" t="str">
            <v>12959,71</v>
          </cell>
          <cell r="H2">
            <v>12921.977824751724</v>
          </cell>
        </row>
        <row r="5">
          <cell r="G5" t="str">
            <v>9899,08</v>
          </cell>
          <cell r="H5">
            <v>9889.882409359296</v>
          </cell>
        </row>
        <row r="6">
          <cell r="G6" t="str">
            <v>1726,55</v>
          </cell>
          <cell r="H6">
            <v>1714.0375260597636</v>
          </cell>
        </row>
        <row r="8">
          <cell r="G8" t="str">
            <v>1607,35</v>
          </cell>
          <cell r="H8">
            <v>1604.253790184943</v>
          </cell>
        </row>
        <row r="10">
          <cell r="G10" t="str">
            <v>1371,09</v>
          </cell>
          <cell r="H10">
            <v>1370.870660694289</v>
          </cell>
        </row>
        <row r="15">
          <cell r="G15" t="str">
            <v>2236,78</v>
          </cell>
          <cell r="H15">
            <v>2229.000787252489</v>
          </cell>
        </row>
        <row r="16">
          <cell r="G16" t="str">
            <v>1699,79</v>
          </cell>
          <cell r="H16">
            <v>1699.8069980699806</v>
          </cell>
        </row>
        <row r="17">
          <cell r="G17" t="str">
            <v>19400</v>
          </cell>
          <cell r="H17">
            <v>19259.979945794075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40970</v>
          </cell>
          <cell r="L3" t="str">
            <v>511,6</v>
          </cell>
        </row>
        <row r="4">
          <cell r="D4">
            <v>40963</v>
          </cell>
          <cell r="L4" t="str">
            <v>509,6</v>
          </cell>
        </row>
        <row r="5">
          <cell r="D5">
            <v>40956</v>
          </cell>
          <cell r="L5" t="str">
            <v>504,4</v>
          </cell>
        </row>
      </sheetData>
      <sheetData sheetId="5">
        <row r="8">
          <cell r="C8">
            <v>5.98</v>
          </cell>
          <cell r="D8">
            <v>5.98</v>
          </cell>
          <cell r="E8">
            <v>7</v>
          </cell>
          <cell r="F8">
            <v>7</v>
          </cell>
        </row>
      </sheetData>
      <sheetData sheetId="6">
        <row r="8">
          <cell r="J8">
            <v>29.6666</v>
          </cell>
          <cell r="M8">
            <v>29.540462226293727</v>
          </cell>
        </row>
        <row r="11">
          <cell r="J11">
            <v>38.8543</v>
          </cell>
          <cell r="M11">
            <v>38.7690081819996</v>
          </cell>
        </row>
      </sheetData>
      <sheetData sheetId="7">
        <row r="232">
          <cell r="I232" t="str">
            <v>126,050</v>
          </cell>
          <cell r="L232">
            <v>125.34</v>
          </cell>
        </row>
        <row r="237">
          <cell r="I237" t="str">
            <v>107,020</v>
          </cell>
          <cell r="L237">
            <v>106.33999999999999</v>
          </cell>
        </row>
        <row r="245">
          <cell r="I245" t="str">
            <v>88,460</v>
          </cell>
          <cell r="L245">
            <v>88</v>
          </cell>
        </row>
        <row r="247">
          <cell r="I247" t="str">
            <v>654,250</v>
          </cell>
          <cell r="L247">
            <v>651.25</v>
          </cell>
        </row>
        <row r="248">
          <cell r="I248" t="str">
            <v>705,000</v>
          </cell>
          <cell r="L248">
            <v>705.25</v>
          </cell>
        </row>
        <row r="249">
          <cell r="I249" t="str">
            <v>23,830</v>
          </cell>
          <cell r="L249">
            <v>23.77</v>
          </cell>
        </row>
        <row r="259">
          <cell r="N259">
            <v>8553.93577277325</v>
          </cell>
          <cell r="P259">
            <v>8460.239311344676</v>
          </cell>
        </row>
      </sheetData>
      <sheetData sheetId="8">
        <row r="16">
          <cell r="I16">
            <v>40889</v>
          </cell>
          <cell r="J16">
            <v>24543.4</v>
          </cell>
        </row>
        <row r="17">
          <cell r="I17">
            <v>40920</v>
          </cell>
          <cell r="J17">
            <v>23677.9</v>
          </cell>
        </row>
      </sheetData>
      <sheetData sheetId="9">
        <row r="5">
          <cell r="J5" t="str">
            <v>1187,1</v>
          </cell>
        </row>
        <row r="6">
          <cell r="J6" t="str">
            <v>923,9</v>
          </cell>
        </row>
        <row r="29">
          <cell r="J29" t="str">
            <v>2113,7</v>
          </cell>
        </row>
        <row r="30">
          <cell r="J30" t="str">
            <v>980,5</v>
          </cell>
        </row>
      </sheetData>
      <sheetData sheetId="10">
        <row r="24">
          <cell r="B24">
            <v>103.9</v>
          </cell>
        </row>
        <row r="25">
          <cell r="B25">
            <v>102.5</v>
          </cell>
        </row>
        <row r="29">
          <cell r="B29">
            <v>103.8</v>
          </cell>
        </row>
      </sheetData>
      <sheetData sheetId="11">
        <row r="5">
          <cell r="R5">
            <v>744.2</v>
          </cell>
          <cell r="S5">
            <v>664</v>
          </cell>
          <cell r="T5">
            <v>561.3</v>
          </cell>
          <cell r="U5">
            <v>485.3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33203125" defaultRowHeight="12.75"/>
  <cols>
    <col min="1" max="1" width="49.66015625" style="49" customWidth="1"/>
    <col min="2" max="2" width="21.66015625" style="49" customWidth="1"/>
    <col min="3" max="3" width="22.66015625" style="50" bestFit="1" customWidth="1"/>
    <col min="4" max="6" width="23.5" style="50" bestFit="1" customWidth="1"/>
    <col min="7" max="7" width="16.83203125" style="51" customWidth="1"/>
    <col min="8" max="8" width="14.16015625" style="51" customWidth="1"/>
    <col min="9" max="9" width="17.5" style="51" customWidth="1"/>
    <col min="10" max="10" width="14.83203125" style="51" customWidth="1"/>
    <col min="11" max="11" width="30" style="5" customWidth="1"/>
    <col min="12" max="14" width="9.33203125" style="5" customWidth="1"/>
    <col min="15" max="15" width="14" style="5" bestFit="1" customWidth="1"/>
    <col min="16" max="16384" width="9.332031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40981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40969</v>
      </c>
      <c r="E4" s="14">
        <f>IF(J4=2,F4-3,F4-1)</f>
        <v>40980</v>
      </c>
      <c r="F4" s="14">
        <f>I1</f>
        <v>40981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1595.7839942779942</v>
      </c>
      <c r="E6" s="19">
        <f>'[1]инд-обновл'!H8</f>
        <v>1604.253790184943</v>
      </c>
      <c r="F6" s="19" t="str">
        <f>'[1]инд-обновл'!G8</f>
        <v>1607,35</v>
      </c>
      <c r="G6" s="20">
        <f>IF(ISERROR(F6/E6-1),"н/д",F6/E6-1)</f>
        <v>0.0019299999999999873</v>
      </c>
      <c r="H6" s="20">
        <f>IF(ISERROR(F6/D6-1),"н/д",F6/D6-1)</f>
        <v>0.007247851691380536</v>
      </c>
      <c r="I6" s="20">
        <f>IF(ISERROR(F6/C6-1),"н/д",F6/C6-1)</f>
        <v>0.1238691663549849</v>
      </c>
      <c r="J6" s="20">
        <f>IF(ISERROR(F6/B6-1),"н/д",F6/B6-1)</f>
        <v>-0.09189265536723168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1723.5012945628362</v>
      </c>
      <c r="E7" s="19">
        <f>'[1]инд-обновл'!H6</f>
        <v>1714.0375260597636</v>
      </c>
      <c r="F7" s="19" t="str">
        <f>'[1]инд-обновл'!G6</f>
        <v>1726,55</v>
      </c>
      <c r="G7" s="20">
        <f>IF(ISERROR(F7/E7-1),"н/д",F7/E7-1)</f>
        <v>0.007300000000000084</v>
      </c>
      <c r="H7" s="20">
        <f>IF(ISERROR(F7/D7-1),"н/д",F7/D7-1)</f>
        <v>0.0017689023192390962</v>
      </c>
      <c r="I7" s="20">
        <f>IF(ISERROR(F7/C7-1),"н/д",F7/C7-1)</f>
        <v>0.1920746764762269</v>
      </c>
      <c r="J7" s="20">
        <f>IF(ISERROR(F7/B7-1),"н/д",F7/B7-1)</f>
        <v>0.0351019184652277</v>
      </c>
      <c r="K7" s="13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3"/>
    </row>
    <row r="9" spans="1:11" ht="18.75">
      <c r="A9" s="18" t="s">
        <v>18</v>
      </c>
      <c r="B9" s="24">
        <v>11675</v>
      </c>
      <c r="C9" s="24">
        <v>12359.936169151748</v>
      </c>
      <c r="D9" s="24">
        <v>12952.064499391325</v>
      </c>
      <c r="E9" s="25">
        <f>'[1]инд-обновл'!H2</f>
        <v>12921.977824751724</v>
      </c>
      <c r="F9" s="25" t="str">
        <f>'[1]инд-обновл'!G2</f>
        <v>12959,71</v>
      </c>
      <c r="G9" s="20">
        <f aca="true" t="shared" si="0" ref="G9:G15">IF(ISERROR(F9/E9-1),"н/д",F9/E9-1)</f>
        <v>0.0029200000000000337</v>
      </c>
      <c r="H9" s="20">
        <f>IF(ISERROR(F9/D9-1),"н/д",F9/D9-1)</f>
        <v>0.0005902920425568947</v>
      </c>
      <c r="I9" s="20">
        <f>IF(ISERROR(F9/C9-1),"н/д",F9/C9-1)</f>
        <v>0.04852564144669147</v>
      </c>
      <c r="J9" s="20">
        <f aca="true" t="shared" si="1" ref="J9:J15">IF(ISERROR(F9/B9-1),"н/д",F9/B9-1)</f>
        <v>0.11003940042826543</v>
      </c>
      <c r="K9" s="13"/>
    </row>
    <row r="10" spans="1:11" ht="18.75">
      <c r="A10" s="18" t="s">
        <v>19</v>
      </c>
      <c r="B10" s="24">
        <v>2703</v>
      </c>
      <c r="C10" s="24">
        <v>2674.206698105667</v>
      </c>
      <c r="D10" s="24">
        <v>2769.71</v>
      </c>
      <c r="E10" s="25">
        <f>'[1]инд-обновл'!I32</f>
        <v>2769.71</v>
      </c>
      <c r="F10" s="25">
        <f>'[1]инд-обновл'!B33</f>
        <v>2788.33</v>
      </c>
      <c r="G10" s="20">
        <f t="shared" si="0"/>
        <v>0.006722725483895298</v>
      </c>
      <c r="H10" s="20">
        <f aca="true" t="shared" si="2" ref="H10:H15">IF(ISERROR(F10/D10-1),"н/д",F10/D10-1)</f>
        <v>0.006722725483895298</v>
      </c>
      <c r="I10" s="20">
        <f aca="true" t="shared" si="3" ref="I10:I15">IF(ISERROR(F10/C10-1),"н/д",F10/C10-1)</f>
        <v>0.042675572525928906</v>
      </c>
      <c r="J10" s="20">
        <f t="shared" si="1"/>
        <v>0.031568627450980324</v>
      </c>
      <c r="K10" s="13"/>
    </row>
    <row r="11" spans="1:11" ht="18.75">
      <c r="A11" s="18" t="s">
        <v>20</v>
      </c>
      <c r="B11" s="24">
        <v>1272</v>
      </c>
      <c r="C11" s="24">
        <v>1277.8121445533097</v>
      </c>
      <c r="D11" s="24">
        <v>1365.6774270493759</v>
      </c>
      <c r="E11" s="24">
        <f>'[1]инд-обновл'!H10</f>
        <v>1370.870660694289</v>
      </c>
      <c r="F11" s="24" t="str">
        <f>'[1]инд-обновл'!G10</f>
        <v>1371,09</v>
      </c>
      <c r="G11" s="20">
        <f t="shared" si="0"/>
        <v>0.00015999999999993797</v>
      </c>
      <c r="H11" s="20">
        <f>IF(ISERROR(F11/D11-1),"н/д",F11/D11-1)</f>
        <v>0.003963287994236175</v>
      </c>
      <c r="I11" s="20">
        <f t="shared" si="3"/>
        <v>0.0729980974467086</v>
      </c>
      <c r="J11" s="20">
        <f t="shared" si="1"/>
        <v>0.07790094339622633</v>
      </c>
      <c r="K11" s="13"/>
    </row>
    <row r="12" spans="1:11" ht="18.75">
      <c r="A12" s="18" t="s">
        <v>21</v>
      </c>
      <c r="B12" s="24">
        <v>3802</v>
      </c>
      <c r="C12" s="24">
        <v>3137.36</v>
      </c>
      <c r="D12" s="24">
        <v>3499.73</v>
      </c>
      <c r="E12" s="24">
        <f>'[1]евр-индексы'!L261</f>
        <v>3487.48</v>
      </c>
      <c r="F12" s="24" t="str">
        <f>'[1]евр-индексы'!I261</f>
        <v>3490,06</v>
      </c>
      <c r="G12" s="20">
        <f t="shared" si="0"/>
        <v>0.0007397891887552799</v>
      </c>
      <c r="H12" s="20">
        <f t="shared" si="2"/>
        <v>-0.002763070293994141</v>
      </c>
      <c r="I12" s="20">
        <f t="shared" si="3"/>
        <v>0.11241935895147503</v>
      </c>
      <c r="J12" s="20">
        <f t="shared" si="1"/>
        <v>-0.08204629142556552</v>
      </c>
      <c r="K12" s="13"/>
    </row>
    <row r="13" spans="1:11" ht="18.75">
      <c r="A13" s="18" t="s">
        <v>22</v>
      </c>
      <c r="B13" s="24">
        <v>7070</v>
      </c>
      <c r="C13" s="24">
        <v>6057.919999999999</v>
      </c>
      <c r="D13" s="24">
        <v>6941.77</v>
      </c>
      <c r="E13" s="25">
        <f>'[1]евр-индексы'!L14</f>
        <v>6880.21</v>
      </c>
      <c r="F13" s="25" t="str">
        <f>'[1]евр-индексы'!I14</f>
        <v>6901,35</v>
      </c>
      <c r="G13" s="20">
        <f t="shared" si="0"/>
        <v>0.0030725806334399586</v>
      </c>
      <c r="H13" s="20">
        <f t="shared" si="2"/>
        <v>-0.005822722446868767</v>
      </c>
      <c r="I13" s="20">
        <f t="shared" si="3"/>
        <v>0.13922765569700513</v>
      </c>
      <c r="J13" s="20">
        <f t="shared" si="1"/>
        <v>-0.02385431400282878</v>
      </c>
      <c r="K13" s="13"/>
    </row>
    <row r="14" spans="1:11" ht="18.75">
      <c r="A14" s="18" t="s">
        <v>23</v>
      </c>
      <c r="B14" s="24">
        <v>5956</v>
      </c>
      <c r="C14" s="24">
        <v>5649.68</v>
      </c>
      <c r="D14" s="24">
        <v>5931.25</v>
      </c>
      <c r="E14" s="24">
        <f>'[1]евр-индексы'!L241</f>
        <v>5887.49</v>
      </c>
      <c r="F14" s="24" t="str">
        <f>'[1]евр-индексы'!I241</f>
        <v>5892,75</v>
      </c>
      <c r="G14" s="20">
        <f t="shared" si="0"/>
        <v>0.0008934197765091412</v>
      </c>
      <c r="H14" s="20">
        <f t="shared" si="2"/>
        <v>-0.006491043203372016</v>
      </c>
      <c r="I14" s="20">
        <f t="shared" si="3"/>
        <v>0.04302367567720644</v>
      </c>
      <c r="J14" s="20">
        <f t="shared" si="1"/>
        <v>-0.010619543317662905</v>
      </c>
      <c r="K14" s="13"/>
    </row>
    <row r="15" spans="1:11" ht="18.75">
      <c r="A15" s="18" t="s">
        <v>24</v>
      </c>
      <c r="B15" s="24">
        <v>10541</v>
      </c>
      <c r="C15" s="24">
        <v>8390.376569037657</v>
      </c>
      <c r="D15" s="24">
        <v>9707.331360829246</v>
      </c>
      <c r="E15" s="24">
        <f>'[1]инд-обновл'!H5</f>
        <v>9889.882409359296</v>
      </c>
      <c r="F15" s="24" t="str">
        <f>'[1]инд-обновл'!G5</f>
        <v>9899,08</v>
      </c>
      <c r="G15" s="20">
        <f t="shared" si="0"/>
        <v>0.0009300000000000974</v>
      </c>
      <c r="H15" s="20">
        <f t="shared" si="2"/>
        <v>0.019752971444293443</v>
      </c>
      <c r="I15" s="20">
        <f t="shared" si="3"/>
        <v>0.17981355408168365</v>
      </c>
      <c r="J15" s="20">
        <f t="shared" si="1"/>
        <v>-0.06089744805995634</v>
      </c>
      <c r="K15" s="13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4">
        <v>8818</v>
      </c>
      <c r="C17" s="24">
        <v>7093.04</v>
      </c>
      <c r="D17" s="24">
        <v>8118.34</v>
      </c>
      <c r="E17" s="24">
        <f>'[1]азия-индексы'!S262</f>
        <v>7927.55</v>
      </c>
      <c r="F17" s="24" t="str">
        <f>'[1]азия-индексы'!K262</f>
        <v>8031,51</v>
      </c>
      <c r="G17" s="20">
        <f aca="true" t="shared" si="4" ref="G17:G22">IF(ISERROR(F17/E17-1),"н/д",F17/E17-1)</f>
        <v>0.013113761502608012</v>
      </c>
      <c r="H17" s="20">
        <f aca="true" t="shared" si="5" ref="H17:H22">IF(ISERROR(F17/D17-1),"н/д",F17/D17-1)</f>
        <v>-0.010695536279584195</v>
      </c>
      <c r="I17" s="20">
        <f aca="true" t="shared" si="6" ref="I17:I22">IF(ISERROR(F17/C17-1),"н/д",F17/C17-1)</f>
        <v>0.13230857291090992</v>
      </c>
      <c r="J17" s="20">
        <f aca="true" t="shared" si="7" ref="J17:J22">IF(ISERROR(F17/B17-1),"н/д",F17/B17-1)</f>
        <v>-0.08919142662735313</v>
      </c>
      <c r="K17" s="13"/>
    </row>
    <row r="18" spans="1:11" ht="18.75">
      <c r="A18" s="18" t="s">
        <v>27</v>
      </c>
      <c r="B18" s="24">
        <v>481</v>
      </c>
      <c r="C18" s="24">
        <v>339.32</v>
      </c>
      <c r="D18" s="24">
        <v>427.95000000000005</v>
      </c>
      <c r="E18" s="24">
        <f>'[1]азия-индексы'!S321</f>
        <v>428.02</v>
      </c>
      <c r="F18" s="24" t="str">
        <f>'[1]азия-индексы'!K321</f>
        <v>429,39</v>
      </c>
      <c r="G18" s="20">
        <f t="shared" si="4"/>
        <v>0.00320078501004617</v>
      </c>
      <c r="H18" s="20">
        <f t="shared" si="5"/>
        <v>0.0033648790746581003</v>
      </c>
      <c r="I18" s="20">
        <f t="shared" si="6"/>
        <v>0.2654426500058942</v>
      </c>
      <c r="J18" s="20">
        <f t="shared" si="7"/>
        <v>-0.10729729729729731</v>
      </c>
      <c r="K18" s="13"/>
    </row>
    <row r="19" spans="1:11" ht="18.75">
      <c r="A19" s="18" t="s">
        <v>28</v>
      </c>
      <c r="B19" s="24">
        <v>19156.34</v>
      </c>
      <c r="C19" s="24">
        <v>15814.72</v>
      </c>
      <c r="D19" s="24">
        <v>17752.68</v>
      </c>
      <c r="E19" s="24">
        <v>17587.67</v>
      </c>
      <c r="F19" s="24">
        <v>17813.50321</v>
      </c>
      <c r="G19" s="20">
        <f t="shared" si="4"/>
        <v>0.012840427981648528</v>
      </c>
      <c r="H19" s="20">
        <f t="shared" si="5"/>
        <v>0.00342614241906003</v>
      </c>
      <c r="I19" s="20">
        <f t="shared" si="6"/>
        <v>0.12638751808441762</v>
      </c>
      <c r="J19" s="20">
        <f t="shared" si="7"/>
        <v>-0.0700988179370381</v>
      </c>
      <c r="K19" s="13"/>
    </row>
    <row r="20" spans="1:11" ht="18.75">
      <c r="A20" s="18" t="s">
        <v>29</v>
      </c>
      <c r="B20" s="24">
        <v>3479</v>
      </c>
      <c r="C20" s="24">
        <v>3889.07</v>
      </c>
      <c r="D20" s="24">
        <v>3962.29</v>
      </c>
      <c r="E20" s="24">
        <f>'[1]азия-индексы'!S299</f>
        <v>3987.35</v>
      </c>
      <c r="F20" s="24" t="str">
        <f>'[1]азия-индексы'!K299</f>
        <v>3998,91</v>
      </c>
      <c r="G20" s="20">
        <f t="shared" si="4"/>
        <v>0.002899168620763115</v>
      </c>
      <c r="H20" s="20">
        <f t="shared" si="5"/>
        <v>0.009242130182293584</v>
      </c>
      <c r="I20" s="20">
        <f t="shared" si="6"/>
        <v>0.028243256099787173</v>
      </c>
      <c r="J20" s="20">
        <f>IF(ISERROR(F20/B20-1),"н/д",F20/B20-1)</f>
        <v>0.14944236849669434</v>
      </c>
      <c r="K20" s="13"/>
    </row>
    <row r="21" spans="1:11" ht="18.75">
      <c r="A21" s="18" t="s">
        <v>30</v>
      </c>
      <c r="B21" s="24">
        <v>1259</v>
      </c>
      <c r="C21" s="24">
        <v>848.22</v>
      </c>
      <c r="D21" s="24">
        <v>960.75</v>
      </c>
      <c r="E21" s="24">
        <f>'[1]азия-индексы'!S253</f>
        <v>999.63</v>
      </c>
      <c r="F21" s="24" t="str">
        <f>'[1]азия-индексы'!K253</f>
        <v>1010,46</v>
      </c>
      <c r="G21" s="20">
        <f t="shared" si="4"/>
        <v>0.010834008583175736</v>
      </c>
      <c r="H21" s="20">
        <f t="shared" si="5"/>
        <v>0.05174082747853248</v>
      </c>
      <c r="I21" s="20">
        <f t="shared" si="6"/>
        <v>0.19127113248921268</v>
      </c>
      <c r="J21" s="20">
        <f t="shared" si="7"/>
        <v>-0.19741064336775216</v>
      </c>
      <c r="K21" s="13"/>
    </row>
    <row r="22" spans="1:11" ht="18.75">
      <c r="A22" s="18" t="s">
        <v>31</v>
      </c>
      <c r="B22" s="24">
        <v>70127.04</v>
      </c>
      <c r="C22" s="24">
        <v>58600.37</v>
      </c>
      <c r="D22" s="24">
        <v>65958.78</v>
      </c>
      <c r="E22" s="24">
        <v>66703.96</v>
      </c>
      <c r="F22" s="24">
        <v>66384.76</v>
      </c>
      <c r="G22" s="20">
        <f t="shared" si="4"/>
        <v>-0.004785323090263471</v>
      </c>
      <c r="H22" s="20">
        <f t="shared" si="5"/>
        <v>0.0064582759111069254</v>
      </c>
      <c r="I22" s="20">
        <f t="shared" si="6"/>
        <v>0.1328385810533277</v>
      </c>
      <c r="J22" s="20">
        <f t="shared" si="7"/>
        <v>-0.05336429428648348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28">
        <v>123.37</v>
      </c>
      <c r="E24" s="28">
        <f>'[1]сырье'!L232</f>
        <v>125.34</v>
      </c>
      <c r="F24" s="28" t="str">
        <f>'[1]сырье'!I232</f>
        <v>126,050</v>
      </c>
      <c r="G24" s="20">
        <f>IF(ISERROR(F24/E24-1),"н/д",F24/E24-1)</f>
        <v>0.00566459230891958</v>
      </c>
      <c r="H24" s="20">
        <f aca="true" t="shared" si="8" ref="H24:H33">IF(ISERROR(F24/D24-1),"н/д",F24/D24-1)</f>
        <v>0.021723271459836102</v>
      </c>
      <c r="I24" s="20">
        <f aca="true" t="shared" si="9" ref="I24:I33">IF(ISERROR(F24/C24-1),"н/д",F24/C24-1)</f>
        <v>0.120942641173855</v>
      </c>
      <c r="J24" s="20">
        <f>IF(ISERROR(F24/B24-1),"н/д",F24/B24-1)</f>
        <v>0.3171368861024033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28">
        <v>108.84</v>
      </c>
      <c r="E25" s="28">
        <f>'[1]сырье'!L237</f>
        <v>106.33999999999999</v>
      </c>
      <c r="F25" s="28" t="str">
        <f>'[1]сырье'!I237</f>
        <v>107,020</v>
      </c>
      <c r="G25" s="20">
        <f aca="true" t="shared" si="10" ref="G25:G33">IF(ISERROR(F25/E25-1),"н/д",F25/E25-1)</f>
        <v>0.006394583411698296</v>
      </c>
      <c r="H25" s="20">
        <f t="shared" si="8"/>
        <v>-0.016721793458287504</v>
      </c>
      <c r="I25" s="20">
        <f t="shared" si="9"/>
        <v>0.05636166222485439</v>
      </c>
      <c r="J25" s="20">
        <f aca="true" t="shared" si="11" ref="J25:J31">IF(ISERROR(F25/B25-1),"н/д",F25/B25-1)</f>
        <v>0.19910364145658255</v>
      </c>
      <c r="K25" s="13"/>
    </row>
    <row r="26" spans="1:116" s="29" customFormat="1" ht="18.75">
      <c r="A26" s="18" t="s">
        <v>35</v>
      </c>
      <c r="B26" s="28">
        <v>1374.1</v>
      </c>
      <c r="C26" s="28">
        <v>1608.1023327005457</v>
      </c>
      <c r="D26" s="28">
        <v>1722.2021443199615</v>
      </c>
      <c r="E26" s="19">
        <f>'[1]инд-обновл'!H16</f>
        <v>1699.8069980699806</v>
      </c>
      <c r="F26" s="19" t="str">
        <f>'[1]инд-обновл'!G16</f>
        <v>1699,79</v>
      </c>
      <c r="G26" s="20">
        <f t="shared" si="10"/>
        <v>-9.99999999995449E-06</v>
      </c>
      <c r="H26" s="20">
        <f t="shared" si="8"/>
        <v>-0.013013654868494706</v>
      </c>
      <c r="I26" s="20">
        <f t="shared" si="9"/>
        <v>0.05701606510667756</v>
      </c>
      <c r="J26" s="20">
        <f t="shared" si="11"/>
        <v>0.23702059529874098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28">
        <v>8667.473837798461</v>
      </c>
      <c r="E27" s="28">
        <f>'[1]сырье'!P259</f>
        <v>8460.239311344676</v>
      </c>
      <c r="F27" s="28">
        <f>'[1]сырье'!N259</f>
        <v>8553.93577277325</v>
      </c>
      <c r="G27" s="20">
        <f t="shared" si="10"/>
        <v>0.011074918566775338</v>
      </c>
      <c r="H27" s="20">
        <f t="shared" si="8"/>
        <v>-0.013099325957013797</v>
      </c>
      <c r="I27" s="20">
        <f t="shared" si="9"/>
        <v>0.135831381733021</v>
      </c>
      <c r="J27" s="20">
        <f t="shared" si="11"/>
        <v>-0.090161698777522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28">
        <v>19495.00998003992</v>
      </c>
      <c r="E28" s="28">
        <f>'[1]инд-обновл'!H17</f>
        <v>19259.979945794075</v>
      </c>
      <c r="F28" s="28" t="str">
        <f>'[1]инд-обновл'!G17</f>
        <v>19400</v>
      </c>
      <c r="G28" s="20">
        <f t="shared" si="10"/>
        <v>0.00727000000000011</v>
      </c>
      <c r="H28" s="20">
        <f t="shared" si="8"/>
        <v>-0.004873553803624309</v>
      </c>
      <c r="I28" s="20">
        <f t="shared" si="9"/>
        <v>0.015703192046049086</v>
      </c>
      <c r="J28" s="20">
        <f t="shared" si="11"/>
        <v>-0.187434554973822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28">
        <v>2353.010958077812</v>
      </c>
      <c r="E29" s="28">
        <f>'[1]инд-обновл'!H15</f>
        <v>2229.000787252489</v>
      </c>
      <c r="F29" s="28" t="str">
        <f>'[1]инд-обновл'!G15</f>
        <v>2236,78</v>
      </c>
      <c r="G29" s="20">
        <f t="shared" si="10"/>
        <v>0.003489999999999993</v>
      </c>
      <c r="H29" s="20">
        <f t="shared" si="8"/>
        <v>-0.04939669221632592</v>
      </c>
      <c r="I29" s="20">
        <f t="shared" si="9"/>
        <v>0.06108964147031126</v>
      </c>
      <c r="J29" s="20">
        <f t="shared" si="11"/>
        <v>-0.10097266881028932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28">
        <v>89.67</v>
      </c>
      <c r="E30" s="28">
        <f>'[1]сырье'!L245</f>
        <v>88</v>
      </c>
      <c r="F30" s="28" t="str">
        <f>'[1]сырье'!I245</f>
        <v>88,460</v>
      </c>
      <c r="G30" s="20">
        <f t="shared" si="10"/>
        <v>0.005227272727272636</v>
      </c>
      <c r="H30" s="20">
        <f t="shared" si="8"/>
        <v>-0.013493922159027671</v>
      </c>
      <c r="I30" s="20">
        <f t="shared" si="9"/>
        <v>-0.08274574865201167</v>
      </c>
      <c r="J30" s="20">
        <f t="shared" si="11"/>
        <v>-0.38247818499127406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28">
        <v>24.849999999999998</v>
      </c>
      <c r="E31" s="28">
        <f>'[1]сырье'!L249</f>
        <v>23.77</v>
      </c>
      <c r="F31" s="28" t="str">
        <f>'[1]сырье'!I249</f>
        <v>23,830</v>
      </c>
      <c r="G31" s="20">
        <f t="shared" si="10"/>
        <v>0.0025241901556583013</v>
      </c>
      <c r="H31" s="20">
        <f t="shared" si="8"/>
        <v>-0.041046277665996</v>
      </c>
      <c r="I31" s="20">
        <f t="shared" si="9"/>
        <v>0.023185916702447296</v>
      </c>
      <c r="J31" s="20">
        <f t="shared" si="11"/>
        <v>-0.24921235034656586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28">
        <v>630</v>
      </c>
      <c r="E32" s="28">
        <f>'[1]сырье'!L247</f>
        <v>651.25</v>
      </c>
      <c r="F32" s="28" t="str">
        <f>'[1]сырье'!I247</f>
        <v>654,250</v>
      </c>
      <c r="G32" s="20">
        <f t="shared" si="10"/>
        <v>0.004606525911708292</v>
      </c>
      <c r="H32" s="20">
        <f t="shared" si="8"/>
        <v>0.03849206349206358</v>
      </c>
      <c r="I32" s="20">
        <f t="shared" si="9"/>
        <v>0.0034509202453987253</v>
      </c>
      <c r="J32" s="20">
        <f>IF(ISERROR(F32/B32-1),"н/д",F32/B32-1)</f>
        <v>0.0778418451400329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28">
        <v>714.5</v>
      </c>
      <c r="E33" s="28">
        <f>'[1]сырье'!L248</f>
        <v>705.25</v>
      </c>
      <c r="F33" s="28" t="str">
        <f>'[1]сырье'!I248</f>
        <v>705,000</v>
      </c>
      <c r="G33" s="20">
        <f t="shared" si="10"/>
        <v>-0.00035448422545192315</v>
      </c>
      <c r="H33" s="20">
        <f t="shared" si="8"/>
        <v>-0.013296011196641033</v>
      </c>
      <c r="I33" s="20">
        <f t="shared" si="9"/>
        <v>0.01002865329512903</v>
      </c>
      <c r="J33" s="20">
        <f>IF(ISERROR(F33/B33-1),"н/д",F33/B33-1)</f>
        <v>-0.07873481287996553</v>
      </c>
      <c r="K33" s="13"/>
    </row>
    <row r="34" spans="1:14" ht="36" customHeight="1">
      <c r="A34" s="27" t="s">
        <v>43</v>
      </c>
      <c r="B34" s="27"/>
      <c r="C34" s="27"/>
      <c r="D34" s="30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40969</v>
      </c>
      <c r="E35" s="14">
        <f>IF(J35=2,F35-3,F35-1)</f>
        <v>40980</v>
      </c>
      <c r="F35" s="32">
        <f>I1</f>
        <v>40981</v>
      </c>
      <c r="G35" s="33"/>
      <c r="H35" s="33"/>
      <c r="I35" s="33"/>
      <c r="J35" s="34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</v>
      </c>
      <c r="E36" s="28">
        <v>8</v>
      </c>
      <c r="F36" s="28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702</v>
      </c>
      <c r="E37" s="19">
        <f>'[1]ост. ср-тв на кс'!S5</f>
        <v>664</v>
      </c>
      <c r="F37" s="19">
        <f>'[1]ост. ср-тв на кс'!R5</f>
        <v>744.2</v>
      </c>
      <c r="G37" s="20">
        <f t="shared" si="12"/>
        <v>0.12078313253012052</v>
      </c>
      <c r="H37" s="20">
        <f aca="true" t="shared" si="13" ref="H37:H42">IF(ISERROR(F37/D37-1),"н/д",F37/D37-1)</f>
        <v>0.060113960113960196</v>
      </c>
      <c r="I37" s="20">
        <f aca="true" t="shared" si="14" ref="I37:I42">IF(ISERROR(F37/C37-1),"н/д",F37/C37-1)</f>
        <v>-0.2416955369879763</v>
      </c>
      <c r="J37" s="20">
        <f aca="true" t="shared" si="15" ref="J37:J42">IF(ISERROR(F37/B37-1),"н/д",F37/B37-1)</f>
        <v>-0.2357773670158142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500.4</v>
      </c>
      <c r="E38" s="19">
        <f>'[1]ост. ср-тв на кс'!U5</f>
        <v>485.3</v>
      </c>
      <c r="F38" s="19">
        <f>'[1]ост. ср-тв на кс'!T5</f>
        <v>561.3</v>
      </c>
      <c r="G38" s="20">
        <f t="shared" si="12"/>
        <v>0.15660416237378927</v>
      </c>
      <c r="H38" s="20">
        <f t="shared" si="13"/>
        <v>0.12170263788968816</v>
      </c>
      <c r="I38" s="20">
        <f t="shared" si="14"/>
        <v>-0.23684568320870159</v>
      </c>
      <c r="J38" s="20">
        <f t="shared" si="15"/>
        <v>-0.12118365429779254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6.05</v>
      </c>
      <c r="E39" s="28">
        <f>'[1]mibid-mibor'!C8</f>
        <v>5.98</v>
      </c>
      <c r="F39" s="28">
        <f>'[1]mibid-mibor'!D8</f>
        <v>5.98</v>
      </c>
      <c r="G39" s="20">
        <f t="shared" si="12"/>
        <v>0</v>
      </c>
      <c r="H39" s="20">
        <f t="shared" si="13"/>
        <v>-0.01157024793388417</v>
      </c>
      <c r="I39" s="20">
        <f t="shared" si="14"/>
        <v>-0.058267716535432945</v>
      </c>
      <c r="J39" s="20">
        <f t="shared" si="15"/>
        <v>-0.14571428571428569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7.11</v>
      </c>
      <c r="E40" s="28">
        <f>'[1]mibid-mibor'!E8</f>
        <v>7</v>
      </c>
      <c r="F40" s="28">
        <f>'[1]mibid-mibor'!F8</f>
        <v>7</v>
      </c>
      <c r="G40" s="20">
        <f t="shared" si="12"/>
        <v>0</v>
      </c>
      <c r="H40" s="20">
        <f t="shared" si="13"/>
        <v>-0.015471167369901617</v>
      </c>
      <c r="I40" s="20">
        <f t="shared" si="14"/>
        <v>-0.05277401894451961</v>
      </c>
      <c r="J40" s="20">
        <f t="shared" si="15"/>
        <v>0.5118790496760259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29.025349823601697</v>
      </c>
      <c r="E41" s="28">
        <f>'[1]МакроDelay'!M8</f>
        <v>29.540462226293727</v>
      </c>
      <c r="F41" s="28">
        <f>'[1]МакроDelay'!J8</f>
        <v>29.6666</v>
      </c>
      <c r="G41" s="20">
        <f t="shared" si="12"/>
        <v>0.004269999999999996</v>
      </c>
      <c r="H41" s="20">
        <f>IF(ISERROR(F41/D41-1),"н/д",F41/D41-1)</f>
        <v>0.022092763060408416</v>
      </c>
      <c r="I41" s="20">
        <f t="shared" si="14"/>
        <v>-0.07856682837143802</v>
      </c>
      <c r="J41" s="20">
        <f t="shared" si="15"/>
        <v>-0.034290364583333344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39.103073489526516</v>
      </c>
      <c r="E42" s="28">
        <f>'[1]МакроDelay'!M11</f>
        <v>38.7690081819996</v>
      </c>
      <c r="F42" s="28">
        <f>'[1]МакроDelay'!J11</f>
        <v>38.8543</v>
      </c>
      <c r="G42" s="20">
        <f t="shared" si="12"/>
        <v>0.0021999999999999797</v>
      </c>
      <c r="H42" s="20">
        <f t="shared" si="13"/>
        <v>-0.0063619932482582575</v>
      </c>
      <c r="I42" s="20">
        <f t="shared" si="14"/>
        <v>-0.06760013412955612</v>
      </c>
      <c r="J42" s="20">
        <f t="shared" si="15"/>
        <v>-0.0235159587836139</v>
      </c>
      <c r="K42" s="13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40956</v>
      </c>
      <c r="E43" s="36">
        <f>'[1]ЗВР-cbr'!D4</f>
        <v>40963</v>
      </c>
      <c r="F43" s="36">
        <f>'[1]ЗВР-cbr'!D3</f>
        <v>40970</v>
      </c>
      <c r="G43" s="37"/>
      <c r="H43" s="37"/>
      <c r="I43" s="37"/>
      <c r="J43" s="37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504,4</v>
      </c>
      <c r="E44" s="19" t="str">
        <f>'[1]ЗВР-cbr'!L4</f>
        <v>509,6</v>
      </c>
      <c r="F44" s="19" t="str">
        <f>'[1]ЗВР-cbr'!L3</f>
        <v>511,6</v>
      </c>
      <c r="G44" s="20">
        <f>IF(ISERROR(F44/E44-1),"н/д",F44/E44-1)</f>
        <v>0.00392464678178972</v>
      </c>
      <c r="H44" s="20">
        <f>IF(ISERROR(F44/D44-1),"н/д",F44/D44-1)</f>
        <v>0.014274385408406198</v>
      </c>
      <c r="I44" s="20">
        <f>IF(ISERROR(F44/C44-1),"н/д",F44/C44-1)</f>
        <v>0.027309236947791193</v>
      </c>
      <c r="J44" s="20">
        <f>IF(ISERROR(F44/B44-1),"н/д",F44/B44-1)</f>
        <v>0.1688371030386111</v>
      </c>
      <c r="K44" s="13"/>
    </row>
    <row r="45" spans="1:11" ht="18.75">
      <c r="A45" s="38"/>
      <c r="B45" s="36">
        <v>40544</v>
      </c>
      <c r="C45" s="36">
        <v>40909</v>
      </c>
      <c r="D45" s="36">
        <v>40973</v>
      </c>
      <c r="E45" s="36">
        <v>40966</v>
      </c>
      <c r="F45" s="36">
        <v>40973</v>
      </c>
      <c r="G45" s="37"/>
      <c r="H45" s="37"/>
      <c r="I45" s="37"/>
      <c r="J45" s="37"/>
      <c r="K45" s="13"/>
    </row>
    <row r="46" spans="1:11" ht="56.25">
      <c r="A46" s="18" t="s">
        <v>53</v>
      </c>
      <c r="B46" s="19">
        <v>8.8</v>
      </c>
      <c r="C46" s="19">
        <v>6.1</v>
      </c>
      <c r="D46" s="39">
        <v>1</v>
      </c>
      <c r="E46" s="39">
        <v>0.9</v>
      </c>
      <c r="F46" s="39">
        <v>1</v>
      </c>
      <c r="G46" s="20">
        <f>IF(ISERROR(F46-E46),"н/д",F46-E46)/100</f>
        <v>0.0009999999999999998</v>
      </c>
      <c r="H46" s="20">
        <f>IF(ISERROR(F46-D46),"н/д",F46-D46)/100</f>
        <v>0</v>
      </c>
      <c r="I46" s="20"/>
      <c r="J46" s="20"/>
      <c r="K46" s="8"/>
    </row>
    <row r="47" spans="1:11" ht="18.75">
      <c r="A47" s="35" t="s">
        <v>54</v>
      </c>
      <c r="B47" s="40" t="s">
        <v>55</v>
      </c>
      <c r="C47" s="40" t="s">
        <v>56</v>
      </c>
      <c r="D47" s="40">
        <v>40848</v>
      </c>
      <c r="E47" s="40">
        <f>'[1]M2'!I16</f>
        <v>40889</v>
      </c>
      <c r="F47" s="40">
        <f>'[1]M2'!I17</f>
        <v>40920</v>
      </c>
      <c r="G47" s="41"/>
      <c r="H47" s="37"/>
      <c r="I47" s="42"/>
      <c r="J47" s="42"/>
      <c r="K47" s="8"/>
    </row>
    <row r="48" spans="1:11" ht="18.75">
      <c r="A48" s="18" t="s">
        <v>57</v>
      </c>
      <c r="B48" s="19">
        <v>20011.9</v>
      </c>
      <c r="C48" s="19">
        <v>23677.9</v>
      </c>
      <c r="D48" s="19">
        <v>21961.9</v>
      </c>
      <c r="E48" s="19">
        <f>'[1]M2'!J16</f>
        <v>24543.4</v>
      </c>
      <c r="F48" s="19">
        <f>'[1]M2'!J17</f>
        <v>23677.9</v>
      </c>
      <c r="G48" s="20"/>
      <c r="H48" s="20">
        <f>IF(ISERROR(F48/E48-1),"н/д",F48/E48-1)</f>
        <v>-0.03526406284377881</v>
      </c>
      <c r="I48" s="20">
        <f>IF(ISERROR(F48/C48-1),"н/д",F48/C48-1)</f>
        <v>0</v>
      </c>
      <c r="J48" s="20">
        <f>IF(ISERROR(F48/B48-1),"н/д",F48/B48-1)</f>
        <v>0.1831910013541942</v>
      </c>
      <c r="K48" s="8"/>
    </row>
    <row r="49" spans="1:11" ht="75">
      <c r="A49" s="18" t="s">
        <v>58</v>
      </c>
      <c r="B49" s="19">
        <v>90.7</v>
      </c>
      <c r="C49" s="19">
        <v>104.7</v>
      </c>
      <c r="D49" s="19">
        <f>'[1]ПромПр-во'!B24</f>
        <v>103.9</v>
      </c>
      <c r="E49" s="19">
        <f>'[1]ПромПр-во'!B25</f>
        <v>102.5</v>
      </c>
      <c r="F49" s="19">
        <f>'[1]ПромПр-во'!B29</f>
        <v>103.8</v>
      </c>
      <c r="G49" s="20"/>
      <c r="H49" s="20"/>
      <c r="I49" s="20"/>
      <c r="J49" s="20"/>
      <c r="K49" s="8"/>
    </row>
    <row r="50" spans="1:11" ht="18.75">
      <c r="A50" s="35"/>
      <c r="B50" s="40">
        <v>40544</v>
      </c>
      <c r="C50" s="40">
        <v>40909</v>
      </c>
      <c r="D50" s="40">
        <v>40878</v>
      </c>
      <c r="E50" s="40">
        <v>40909</v>
      </c>
      <c r="F50" s="40">
        <v>40940</v>
      </c>
      <c r="G50" s="36"/>
      <c r="H50" s="37"/>
      <c r="I50" s="37"/>
      <c r="J50" s="37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35.838</v>
      </c>
      <c r="E51" s="19">
        <v>35.8014</v>
      </c>
      <c r="F51" s="19">
        <v>35.776</v>
      </c>
      <c r="G51" s="20"/>
      <c r="H51" s="20">
        <f>IF(ISERROR(F51/E51-1),"н/д",F51/E51-1)</f>
        <v>-0.0007094694620880526</v>
      </c>
      <c r="I51" s="20">
        <f>IF(ISERROR(F51/C51-1),"н/д",F51/C51-1)</f>
        <v>-0.0007094694620880526</v>
      </c>
      <c r="J51" s="20">
        <f>IF(ISERROR(F51/B51-1),"н/д",F51/B51-1)</f>
        <v>-0.10463524447592265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4003.322</v>
      </c>
      <c r="E52" s="19">
        <v>4190.553</v>
      </c>
      <c r="F52" s="19">
        <v>4181.996</v>
      </c>
      <c r="G52" s="20"/>
      <c r="H52" s="20">
        <f>IF(ISERROR(F52/E52-1),"н/д",F52/E52-1)</f>
        <v>-0.0020419739351822397</v>
      </c>
      <c r="I52" s="20">
        <f>IF(ISERROR(F52/C52-1),"н/д",F52/C52-1)</f>
        <v>-0.0020419739351822397</v>
      </c>
      <c r="J52" s="20">
        <f>IF(ISERROR(F52/B52-1),"н/д",F52/B52-1)</f>
        <v>0.4222579846496659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0" t="s">
        <v>62</v>
      </c>
      <c r="C54" s="40" t="s">
        <v>63</v>
      </c>
      <c r="D54" s="40">
        <v>40848</v>
      </c>
      <c r="E54" s="40">
        <v>40878</v>
      </c>
      <c r="F54" s="40">
        <v>40909</v>
      </c>
      <c r="G54" s="43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923,9</v>
      </c>
      <c r="E55" s="19" t="str">
        <f>'[1]Дох-Расх фед.б.'!J5</f>
        <v>1187,1</v>
      </c>
      <c r="F55" s="19">
        <v>1056.06</v>
      </c>
      <c r="G55" s="20">
        <f>IF(ISERROR(F55/E55-1),"н/д",F55/E55-1)</f>
        <v>-0.11038665655799851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980,5</v>
      </c>
      <c r="E56" s="19" t="str">
        <f>'[1]Дох-Расх фед.б.'!J29</f>
        <v>2113,7</v>
      </c>
      <c r="F56" s="19">
        <v>1074.01</v>
      </c>
      <c r="G56" s="20">
        <f>IF(ISERROR(F56/E56-1),"н/д",F56/E56-1)</f>
        <v>-0.49188153474949137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-56.60000000000002</v>
      </c>
      <c r="E57" s="24">
        <f>E55-E56</f>
        <v>-926.5999999999999</v>
      </c>
      <c r="F57" s="19">
        <f>F55-F56</f>
        <v>-17.950000000000045</v>
      </c>
      <c r="G57" s="20"/>
      <c r="H57" s="20"/>
      <c r="I57" s="8"/>
      <c r="J57" s="13"/>
    </row>
    <row r="58" spans="1:10" ht="18.75">
      <c r="A58" s="6" t="s">
        <v>2</v>
      </c>
      <c r="B58" s="40" t="s">
        <v>62</v>
      </c>
      <c r="C58" s="40" t="s">
        <v>63</v>
      </c>
      <c r="D58" s="40">
        <v>40817</v>
      </c>
      <c r="E58" s="40">
        <v>40848</v>
      </c>
      <c r="F58" s="40">
        <v>40878</v>
      </c>
      <c r="G58" s="43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39">
        <v>400.42</v>
      </c>
      <c r="C59" s="39">
        <v>522</v>
      </c>
      <c r="D59" s="39">
        <v>45.9</v>
      </c>
      <c r="E59" s="39">
        <v>47.7</v>
      </c>
      <c r="F59" s="39">
        <v>50.979</v>
      </c>
      <c r="G59" s="20">
        <f>IF(ISERROR(F59/E59-1),"н/д",F59/E59-1)</f>
        <v>0.06874213836477971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39">
        <v>248.74</v>
      </c>
      <c r="C60" s="39">
        <v>323.2</v>
      </c>
      <c r="D60" s="39">
        <v>29.1</v>
      </c>
      <c r="E60" s="39">
        <v>30.3</v>
      </c>
      <c r="F60" s="39">
        <v>30.539</v>
      </c>
      <c r="G60" s="20">
        <f>IF(ISERROR(F60/E60-1),"н/д",F60/E60-1)</f>
        <v>0.007887788778877969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39">
        <f>B59-B60</f>
        <v>151.68</v>
      </c>
      <c r="C61" s="39">
        <f>C59-C60</f>
        <v>198.8</v>
      </c>
      <c r="D61" s="39">
        <f>D59-D60</f>
        <v>16.799999999999997</v>
      </c>
      <c r="E61" s="39">
        <f>E59-E60</f>
        <v>17.400000000000002</v>
      </c>
      <c r="F61" s="39">
        <f>F59-F60</f>
        <v>20.439999999999998</v>
      </c>
      <c r="G61" s="20">
        <f>IF(ISERROR(F61/E61-1),"н/д",F61/E61-1)</f>
        <v>0.17471264367816075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0" t="s">
        <v>72</v>
      </c>
      <c r="C62" s="40" t="s">
        <v>62</v>
      </c>
      <c r="D62" s="40" t="s">
        <v>73</v>
      </c>
      <c r="E62" s="40" t="s">
        <v>74</v>
      </c>
      <c r="F62" s="40" t="s">
        <v>75</v>
      </c>
      <c r="G62" s="43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-43.502</v>
      </c>
      <c r="C63" s="19">
        <v>-25.486</v>
      </c>
      <c r="D63" s="19">
        <v>-15.872</v>
      </c>
      <c r="E63" s="19">
        <v>-8.722</v>
      </c>
      <c r="F63" s="19">
        <v>-20.247</v>
      </c>
      <c r="G63" s="20">
        <f>IF(ISERROR(F63/E63-1),"н/д",F63/E63-1)</f>
        <v>1.3213712451272643</v>
      </c>
      <c r="H63" s="20">
        <f>IF(ISERROR(C63/B63-1),"н/д",C63/B63-1)</f>
        <v>-0.4141418785343203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4"/>
      <c r="B69" s="44"/>
      <c r="C69" s="45"/>
      <c r="D69" s="46"/>
      <c r="E69" s="46"/>
      <c r="F69" s="46"/>
      <c r="G69" s="21"/>
      <c r="H69" s="21"/>
      <c r="I69" s="21"/>
      <c r="J69" s="21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70" dxfId="70" operator="greaterThan" stopIfTrue="1">
      <formula>$I$4</formula>
    </cfRule>
    <cfRule type="cellIs" priority="71" dxfId="70" operator="lessThan" stopIfTrue="1">
      <formula>-$I$4</formula>
    </cfRule>
  </conditionalFormatting>
  <conditionalFormatting sqref="G45 G47 G36">
    <cfRule type="cellIs" priority="67" dxfId="70" operator="greaterThan" stopIfTrue="1">
      <formula>3%</formula>
    </cfRule>
    <cfRule type="cellIs" priority="68" dxfId="70" operator="lessThan" stopIfTrue="1">
      <formula>-3%</formula>
    </cfRule>
    <cfRule type="cellIs" priority="69" dxfId="28" operator="equal" stopIfTrue="1">
      <formula>"н/д"</formula>
    </cfRule>
  </conditionalFormatting>
  <conditionalFormatting sqref="H47 H45 H43 H50 H34:H36">
    <cfRule type="cellIs" priority="64" dxfId="70" operator="greaterThan" stopIfTrue="1">
      <formula>15%</formula>
    </cfRule>
    <cfRule type="cellIs" priority="65" dxfId="70" operator="lessThan" stopIfTrue="1">
      <formula>-15%</formula>
    </cfRule>
    <cfRule type="cellIs" priority="66" dxfId="71" operator="equal" stopIfTrue="1">
      <formula>"""н/д"""</formula>
    </cfRule>
  </conditionalFormatting>
  <conditionalFormatting sqref="I47 I50 I43 I45 I34:I36">
    <cfRule type="cellIs" priority="61" dxfId="70" operator="greaterThan" stopIfTrue="1">
      <formula>30%</formula>
    </cfRule>
    <cfRule type="cellIs" priority="62" dxfId="70" operator="lessThan" stopIfTrue="1">
      <formula>-30%</formula>
    </cfRule>
    <cfRule type="cellIs" priority="63" dxfId="0" operator="equal" stopIfTrue="1">
      <formula>"""н/д"""</formula>
    </cfRule>
  </conditionalFormatting>
  <conditionalFormatting sqref="J53 J47 J45 J43 J50 J34 J36">
    <cfRule type="cellIs" priority="58" dxfId="70" operator="greaterThan" stopIfTrue="1">
      <formula>40%</formula>
    </cfRule>
    <cfRule type="cellIs" priority="59" dxfId="70" operator="lessThan" stopIfTrue="1">
      <formula>-40%</formula>
    </cfRule>
    <cfRule type="cellIs" priority="60" dxfId="71" operator="equal" stopIfTrue="1">
      <formula>"""н/д"""</formula>
    </cfRule>
  </conditionalFormatting>
  <conditionalFormatting sqref="H69">
    <cfRule type="cellIs" priority="56" dxfId="70" operator="greaterThan" stopIfTrue="1">
      <formula>$H$4</formula>
    </cfRule>
    <cfRule type="cellIs" priority="57" dxfId="70" operator="lessThan" stopIfTrue="1">
      <formula>-$H$4</formula>
    </cfRule>
  </conditionalFormatting>
  <conditionalFormatting sqref="G74:G65536 G53 G69 G43 G23 G34:G35 G3:G5">
    <cfRule type="cellIs" priority="53" dxfId="70" operator="greaterThan" stopIfTrue="1">
      <formula>$G$4</formula>
    </cfRule>
    <cfRule type="cellIs" priority="54" dxfId="70" operator="lessThan" stopIfTrue="1">
      <formula>-$G$4</formula>
    </cfRule>
    <cfRule type="cellIs" priority="55" dxfId="28" operator="equal" stopIfTrue="1">
      <formula>"н/д"</formula>
    </cfRule>
  </conditionalFormatting>
  <conditionalFormatting sqref="H57 G59:G61 G44:H44 G48:H49 G51:H52 G46:H46 G37:G42 H16:J16 G24:G33 G36:J36 G55:G57">
    <cfRule type="cellIs" priority="50" dxfId="72" operator="greaterThan" stopIfTrue="1">
      <formula>3%</formula>
    </cfRule>
    <cfRule type="cellIs" priority="51" dxfId="72" operator="lessThan" stopIfTrue="1">
      <formula>-3%</formula>
    </cfRule>
    <cfRule type="cellIs" priority="52" dxfId="71" operator="equal" stopIfTrue="1">
      <formula>"н/д"</formula>
    </cfRule>
  </conditionalFormatting>
  <conditionalFormatting sqref="I44 I51:I52 I48:I49 I46 I9:I15 I17:I22 I24:I33 I36:I42 I6:I7">
    <cfRule type="cellIs" priority="47" dxfId="72" operator="greaterThan" stopIfTrue="1">
      <formula>30%</formula>
    </cfRule>
    <cfRule type="cellIs" priority="48" dxfId="72" operator="lessThan" stopIfTrue="1">
      <formula>-30%</formula>
    </cfRule>
    <cfRule type="cellIs" priority="49" dxfId="71" operator="equal" stopIfTrue="1">
      <formula>"н/д"</formula>
    </cfRule>
  </conditionalFormatting>
  <conditionalFormatting sqref="H55:H56 H9:H15 H17:H22 H24:H33 H36:H42 H6:H7">
    <cfRule type="cellIs" priority="44" dxfId="72" operator="greaterThan" stopIfTrue="1">
      <formula>10%</formula>
    </cfRule>
    <cfRule type="cellIs" priority="45" dxfId="72" operator="lessThan" stopIfTrue="1">
      <formula>-10%</formula>
    </cfRule>
    <cfRule type="cellIs" priority="46" dxfId="71" operator="equal" stopIfTrue="1">
      <formula>"н/д"</formula>
    </cfRule>
  </conditionalFormatting>
  <conditionalFormatting sqref="J44 J51:J52 J48:J49 J46 J9:J15 J17:J22 J24:J33 J36:J42 J6:J7">
    <cfRule type="cellIs" priority="41" dxfId="72" operator="greaterThan" stopIfTrue="1">
      <formula>40%</formula>
    </cfRule>
    <cfRule type="cellIs" priority="42" dxfId="72" operator="lessThan" stopIfTrue="1">
      <formula>-40%</formula>
    </cfRule>
    <cfRule type="cellIs" priority="43" dxfId="71" operator="equal" stopIfTrue="1">
      <formula>"н/д"</formula>
    </cfRule>
  </conditionalFormatting>
  <conditionalFormatting sqref="H23 H8">
    <cfRule type="cellIs" priority="38" dxfId="72" operator="greaterThan" stopIfTrue="1">
      <formula>15%</formula>
    </cfRule>
    <cfRule type="cellIs" priority="39" dxfId="72" operator="lessThan" stopIfTrue="1">
      <formula>-15%</formula>
    </cfRule>
    <cfRule type="cellIs" priority="40" dxfId="71" operator="equal" stopIfTrue="1">
      <formula>"""н/д"""</formula>
    </cfRule>
  </conditionalFormatting>
  <conditionalFormatting sqref="I23 I8">
    <cfRule type="cellIs" priority="35" dxfId="72" operator="greaterThan" stopIfTrue="1">
      <formula>30%</formula>
    </cfRule>
    <cfRule type="cellIs" priority="36" dxfId="72" operator="lessThan" stopIfTrue="1">
      <formula>-30%</formula>
    </cfRule>
    <cfRule type="cellIs" priority="37" dxfId="71" operator="equal" stopIfTrue="1">
      <formula>"""н/д"""</formula>
    </cfRule>
  </conditionalFormatting>
  <conditionalFormatting sqref="J23 J8">
    <cfRule type="cellIs" priority="32" dxfId="72" operator="greaterThan" stopIfTrue="1">
      <formula>40%</formula>
    </cfRule>
    <cfRule type="cellIs" priority="33" dxfId="72" operator="lessThan" stopIfTrue="1">
      <formula>-40%</formula>
    </cfRule>
    <cfRule type="cellIs" priority="34" dxfId="71" operator="equal" stopIfTrue="1">
      <formula>"""н/д"""</formula>
    </cfRule>
  </conditionalFormatting>
  <conditionalFormatting sqref="G16 G8">
    <cfRule type="cellIs" priority="30" dxfId="71" operator="greaterThan" stopIfTrue="1">
      <formula>"3%"</formula>
    </cfRule>
    <cfRule type="cellIs" priority="31" dxfId="0" operator="lessThan" stopIfTrue="1">
      <formula>"3%"</formula>
    </cfRule>
  </conditionalFormatting>
  <conditionalFormatting sqref="J35">
    <cfRule type="cellIs" priority="27" dxfId="73" operator="greaterThan" stopIfTrue="1">
      <formula>40%</formula>
    </cfRule>
    <cfRule type="cellIs" priority="28" dxfId="73" operator="lessThan" stopIfTrue="1">
      <formula>-40%</formula>
    </cfRule>
    <cfRule type="cellIs" priority="29" dxfId="28" operator="equal" stopIfTrue="1">
      <formula>"""н/д"""</formula>
    </cfRule>
  </conditionalFormatting>
  <conditionalFormatting sqref="G9:G15 G17:G22 G6:G7">
    <cfRule type="cellIs" priority="25" dxfId="71" operator="greaterThan" stopIfTrue="1">
      <formula>3%</formula>
    </cfRule>
    <cfRule type="cellIs" priority="26" dxfId="71" operator="lessThan" stopIfTrue="1">
      <formula>-3%</formula>
    </cfRule>
  </conditionalFormatting>
  <conditionalFormatting sqref="H61">
    <cfRule type="cellIs" priority="22" dxfId="72" operator="greaterThan" stopIfTrue="1">
      <formula>3%</formula>
    </cfRule>
    <cfRule type="cellIs" priority="23" dxfId="72" operator="lessThan" stopIfTrue="1">
      <formula>-3%</formula>
    </cfRule>
    <cfRule type="cellIs" priority="24" dxfId="71" operator="equal" stopIfTrue="1">
      <formula>"н/д"</formula>
    </cfRule>
  </conditionalFormatting>
  <conditionalFormatting sqref="H59:H61">
    <cfRule type="cellIs" priority="19" dxfId="72" operator="greaterThan" stopIfTrue="1">
      <formula>10%</formula>
    </cfRule>
    <cfRule type="cellIs" priority="20" dxfId="72" operator="lessThan" stopIfTrue="1">
      <formula>-10%</formula>
    </cfRule>
    <cfRule type="cellIs" priority="21" dxfId="71" operator="equal" stopIfTrue="1">
      <formula>"н/д"</formula>
    </cfRule>
  </conditionalFormatting>
  <conditionalFormatting sqref="G6:H15">
    <cfRule type="colorScale" priority="18" dxfId="0">
      <colorScale>
        <cfvo type="formula" val="&quot;&gt;0&quot;"/>
        <cfvo type="max"/>
        <color rgb="FF00B050"/>
        <color rgb="FFFFEF9C"/>
      </colorScale>
    </cfRule>
  </conditionalFormatting>
  <conditionalFormatting sqref="H63">
    <cfRule type="cellIs" priority="16" dxfId="70" operator="greaterThan" stopIfTrue="1">
      <formula>$I$4</formula>
    </cfRule>
    <cfRule type="cellIs" priority="17" dxfId="70" operator="lessThan" stopIfTrue="1">
      <formula>-$I$4</formula>
    </cfRule>
  </conditionalFormatting>
  <conditionalFormatting sqref="G63">
    <cfRule type="cellIs" priority="13" dxfId="72" operator="greaterThan" stopIfTrue="1">
      <formula>3%</formula>
    </cfRule>
    <cfRule type="cellIs" priority="14" dxfId="72" operator="lessThan" stopIfTrue="1">
      <formula>-3%</formula>
    </cfRule>
    <cfRule type="cellIs" priority="15" dxfId="71" operator="equal" stopIfTrue="1">
      <formula>"н/д"</formula>
    </cfRule>
  </conditionalFormatting>
  <conditionalFormatting sqref="H63">
    <cfRule type="cellIs" priority="10" dxfId="72" operator="greaterThan" stopIfTrue="1">
      <formula>3%</formula>
    </cfRule>
    <cfRule type="cellIs" priority="11" dxfId="72" operator="lessThan" stopIfTrue="1">
      <formula>-3%</formula>
    </cfRule>
    <cfRule type="cellIs" priority="12" dxfId="71" operator="equal" stopIfTrue="1">
      <formula>"н/д"</formula>
    </cfRule>
  </conditionalFormatting>
  <conditionalFormatting sqref="H63">
    <cfRule type="cellIs" priority="7" dxfId="72" operator="greaterThan" stopIfTrue="1">
      <formula>10%</formula>
    </cfRule>
    <cfRule type="cellIs" priority="8" dxfId="72" operator="lessThan" stopIfTrue="1">
      <formula>-10%</formula>
    </cfRule>
    <cfRule type="cellIs" priority="9" dxfId="71" operator="equal" stopIfTrue="1">
      <formula>"н/д"</formula>
    </cfRule>
  </conditionalFormatting>
  <conditionalFormatting sqref="G63">
    <cfRule type="cellIs" priority="4" dxfId="72" operator="greaterThan" stopIfTrue="1">
      <formula>3%</formula>
    </cfRule>
    <cfRule type="cellIs" priority="5" dxfId="72" operator="lessThan" stopIfTrue="1">
      <formula>-3%</formula>
    </cfRule>
    <cfRule type="cellIs" priority="6" dxfId="71" operator="equal" stopIfTrue="1">
      <formula>"н/д"</formula>
    </cfRule>
  </conditionalFormatting>
  <conditionalFormatting sqref="H63">
    <cfRule type="cellIs" priority="1" dxfId="72" operator="greaterThan" stopIfTrue="1">
      <formula>10%</formula>
    </cfRule>
    <cfRule type="cellIs" priority="2" dxfId="72" operator="lessThan" stopIfTrue="1">
      <formula>-10%</formula>
    </cfRule>
    <cfRule type="cellIs" priority="3" dxfId="71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2012-03-13T08:37:25Z</dcterms:created>
  <dcterms:modified xsi:type="dcterms:W3CDTF">2012-03-13T08:38:12Z</dcterms:modified>
  <cp:category/>
  <cp:version/>
  <cp:contentType/>
  <cp:contentStatus/>
</cp:coreProperties>
</file>