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<sst xmlns="http://schemas.openxmlformats.org/spreadsheetml/2006/main" count="80" uniqueCount="73">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</sst>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0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justify" wrapText="1"/>
    </xf>
    <xf numFmtId="0" fontId="18" fillId="0" borderId="0" xfId="0" applyFont="1" applyFill="1" applyBorder="1" applyAlignment="1">
      <alignment horizontal="right" vertical="justify" wrapText="1"/>
    </xf>
    <xf numFmtId="0" fontId="18" fillId="0" borderId="0" xfId="0" applyFont="1" applyFill="1" applyBorder="1" applyAlignment="1">
      <alignment horizontal="center" vertical="justify" wrapText="1"/>
    </xf>
    <xf numFmtId="14" fontId="18" fillId="0" borderId="0" xfId="0" applyNumberFormat="1" applyFont="1" applyFill="1" applyBorder="1" applyAlignment="1">
      <alignment horizontal="left" vertical="justify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9" fontId="22" fillId="0" borderId="0" xfId="55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>
      <alignment horizontal="center" vertical="center" wrapText="1"/>
    </xf>
    <xf numFmtId="9" fontId="19" fillId="0" borderId="0" xfId="55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165" fontId="23" fillId="0" borderId="10" xfId="55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5" fontId="24" fillId="0" borderId="0" xfId="55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/>
    </xf>
    <xf numFmtId="165" fontId="25" fillId="0" borderId="0" xfId="55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166" fontId="23" fillId="0" borderId="10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164" fontId="18" fillId="0" borderId="13" xfId="0" applyNumberFormat="1" applyFont="1" applyFill="1" applyBorder="1" applyAlignment="1">
      <alignment horizontal="center" vertical="center" wrapText="1"/>
    </xf>
    <xf numFmtId="9" fontId="26" fillId="0" borderId="0" xfId="55" applyFont="1" applyFill="1" applyBorder="1" applyAlignment="1">
      <alignment horizontal="center" vertical="center" wrapText="1"/>
    </xf>
    <xf numFmtId="165" fontId="27" fillId="0" borderId="10" xfId="55" applyNumberFormat="1" applyFont="1" applyFill="1" applyBorder="1" applyAlignment="1">
      <alignment horizontal="center" vertical="center" wrapText="1"/>
    </xf>
    <xf numFmtId="9" fontId="27" fillId="0" borderId="10" xfId="55" applyFont="1" applyFill="1" applyBorder="1" applyAlignment="1">
      <alignment horizontal="center" vertical="center" wrapText="1"/>
    </xf>
    <xf numFmtId="166" fontId="23" fillId="0" borderId="10" xfId="0" applyNumberFormat="1" applyFont="1" applyFill="1" applyBorder="1" applyAlignment="1">
      <alignment horizontal="center" vertical="center"/>
    </xf>
    <xf numFmtId="167" fontId="23" fillId="0" borderId="10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164" fontId="18" fillId="0" borderId="15" xfId="0" applyNumberFormat="1" applyFont="1" applyFill="1" applyBorder="1" applyAlignment="1">
      <alignment horizontal="center" vertical="center" wrapText="1"/>
    </xf>
    <xf numFmtId="168" fontId="18" fillId="0" borderId="15" xfId="0" applyNumberFormat="1" applyFont="1" applyFill="1" applyBorder="1" applyAlignment="1">
      <alignment horizontal="center" vertical="center" wrapText="1"/>
    </xf>
    <xf numFmtId="165" fontId="27" fillId="0" borderId="0" xfId="55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165" fontId="27" fillId="0" borderId="16" xfId="55" applyNumberFormat="1" applyFont="1" applyFill="1" applyBorder="1" applyAlignment="1">
      <alignment horizontal="center" vertical="center" wrapText="1"/>
    </xf>
    <xf numFmtId="166" fontId="23" fillId="0" borderId="0" xfId="0" applyNumberFormat="1" applyFont="1" applyFill="1" applyBorder="1" applyAlignment="1">
      <alignment horizontal="center" vertical="center" wrapText="1"/>
    </xf>
    <xf numFmtId="169" fontId="18" fillId="0" borderId="10" xfId="0" applyNumberFormat="1" applyFont="1" applyFill="1" applyBorder="1" applyAlignment="1">
      <alignment horizontal="center" vertical="center" wrapText="1"/>
    </xf>
    <xf numFmtId="168" fontId="18" fillId="0" borderId="10" xfId="0" applyNumberFormat="1" applyFont="1" applyFill="1" applyBorder="1" applyAlignment="1">
      <alignment horizontal="center" vertical="center" wrapText="1"/>
    </xf>
    <xf numFmtId="165" fontId="18" fillId="0" borderId="10" xfId="55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170" fontId="2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1">
    <dxf>
      <font>
        <b/>
        <i val="0"/>
      </font>
    </dxf>
    <dxf>
      <font>
        <b/>
        <i val="0"/>
        <color auto="1"/>
      </font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mibid-mibor"/>
      <sheetName val="сырье"/>
      <sheetName val="МакроDelay"/>
      <sheetName val="ост. ср-тв на кс"/>
      <sheetName val="гл"/>
      <sheetName val="источники"/>
    </sheetNames>
    <sheetDataSet>
      <sheetData sheetId="0">
        <row r="123">
          <cell r="K123" t="str">
            <v>1135,55</v>
          </cell>
          <cell r="S123">
            <v>1121.6499999999999</v>
          </cell>
        </row>
        <row r="134">
          <cell r="K134" t="str">
            <v>7940,64</v>
          </cell>
          <cell r="S134">
            <v>7975.93</v>
          </cell>
        </row>
        <row r="185">
          <cell r="K185" t="str">
            <v>3114,94</v>
          </cell>
          <cell r="S185">
            <v>3128.7400000000002</v>
          </cell>
        </row>
        <row r="217">
          <cell r="K217" t="str">
            <v>434,42</v>
          </cell>
          <cell r="S217">
            <v>447.92</v>
          </cell>
        </row>
      </sheetData>
      <sheetData sheetId="1">
        <row r="2">
          <cell r="K2" t="str">
            <v>3500,93</v>
          </cell>
          <cell r="Q2">
            <v>3553.23</v>
          </cell>
        </row>
      </sheetData>
      <sheetData sheetId="3">
        <row r="4">
          <cell r="B4">
            <v>30.79</v>
          </cell>
          <cell r="I4">
            <v>30.7</v>
          </cell>
        </row>
        <row r="6">
          <cell r="B6">
            <v>18308.484</v>
          </cell>
          <cell r="I6">
            <v>18409.35</v>
          </cell>
        </row>
        <row r="7">
          <cell r="B7">
            <v>65981.86</v>
          </cell>
          <cell r="I7">
            <v>66677.16</v>
          </cell>
        </row>
        <row r="9">
          <cell r="B9">
            <v>5951.02</v>
          </cell>
          <cell r="I9">
            <v>6010.91</v>
          </cell>
        </row>
        <row r="10">
          <cell r="B10">
            <v>5177.08</v>
          </cell>
          <cell r="I10">
            <v>5234.84</v>
          </cell>
        </row>
        <row r="12">
          <cell r="B12">
            <v>8995.14</v>
          </cell>
          <cell r="I12">
            <v>9116.69</v>
          </cell>
        </row>
        <row r="13">
          <cell r="B13">
            <v>2159.63</v>
          </cell>
          <cell r="I13">
            <v>2179.76</v>
          </cell>
        </row>
        <row r="14">
          <cell r="B14">
            <v>1408.15</v>
          </cell>
          <cell r="I14">
            <v>1425.91</v>
          </cell>
        </row>
        <row r="15">
          <cell r="B15">
            <v>1067.36</v>
          </cell>
          <cell r="I15">
            <v>1071.69</v>
          </cell>
        </row>
        <row r="17">
          <cell r="B17">
            <v>10174.41</v>
          </cell>
          <cell r="I17">
            <v>10213.62</v>
          </cell>
        </row>
        <row r="18">
          <cell r="B18">
            <v>1353.11</v>
          </cell>
          <cell r="I18">
            <v>1366.76</v>
          </cell>
        </row>
        <row r="22">
          <cell r="B22">
            <v>2026</v>
          </cell>
          <cell r="I22">
            <v>2040</v>
          </cell>
        </row>
        <row r="24">
          <cell r="B24">
            <v>7183.75</v>
          </cell>
          <cell r="I24">
            <v>7256.51</v>
          </cell>
        </row>
        <row r="25">
          <cell r="B25">
            <v>20820</v>
          </cell>
          <cell r="I25">
            <v>21200</v>
          </cell>
        </row>
      </sheetData>
      <sheetData sheetId="4">
        <row r="19">
          <cell r="C19">
            <v>38.8662</v>
          </cell>
        </row>
        <row r="21">
          <cell r="C21">
            <v>38.9131</v>
          </cell>
        </row>
      </sheetData>
      <sheetData sheetId="5">
        <row r="3">
          <cell r="D3">
            <v>40403</v>
          </cell>
          <cell r="L3">
            <v>476.2</v>
          </cell>
        </row>
        <row r="4">
          <cell r="D4">
            <v>40396</v>
          </cell>
          <cell r="L4">
            <v>478.3</v>
          </cell>
        </row>
        <row r="5">
          <cell r="D5">
            <v>40389</v>
          </cell>
          <cell r="L5">
            <v>474.5</v>
          </cell>
        </row>
      </sheetData>
      <sheetData sheetId="6">
        <row r="3">
          <cell r="I3">
            <v>40360</v>
          </cell>
        </row>
        <row r="4">
          <cell r="I4">
            <v>17190.3</v>
          </cell>
        </row>
        <row r="10">
          <cell r="H10">
            <v>40299</v>
          </cell>
          <cell r="I10">
            <v>16435</v>
          </cell>
        </row>
        <row r="11">
          <cell r="H11">
            <v>40330</v>
          </cell>
          <cell r="I11">
            <v>16813.9</v>
          </cell>
        </row>
      </sheetData>
      <sheetData sheetId="7">
        <row r="8">
          <cell r="C8">
            <v>3.63</v>
          </cell>
          <cell r="D8">
            <v>3.63</v>
          </cell>
          <cell r="E8">
            <v>4.76</v>
          </cell>
          <cell r="F8">
            <v>4.76</v>
          </cell>
        </row>
      </sheetData>
      <sheetData sheetId="8">
        <row r="97">
          <cell r="I97" t="str">
            <v>73,080</v>
          </cell>
          <cell r="L97">
            <v>73.62</v>
          </cell>
        </row>
        <row r="102">
          <cell r="I102" t="str">
            <v>72,450</v>
          </cell>
          <cell r="L102">
            <v>73.10000000000001</v>
          </cell>
        </row>
        <row r="111">
          <cell r="I111" t="str">
            <v>425,500</v>
          </cell>
          <cell r="L111">
            <v>432.75</v>
          </cell>
        </row>
        <row r="112">
          <cell r="I112" t="str">
            <v>84,190</v>
          </cell>
          <cell r="L112">
            <v>84.09</v>
          </cell>
        </row>
        <row r="120">
          <cell r="I120" t="str">
            <v>19,590</v>
          </cell>
          <cell r="L120">
            <v>20.07</v>
          </cell>
        </row>
        <row r="121">
          <cell r="N121">
            <v>8101.9764135</v>
          </cell>
          <cell r="P121">
            <v>8215.2115835</v>
          </cell>
        </row>
        <row r="133">
          <cell r="I133" t="str">
            <v>1221,300</v>
          </cell>
          <cell r="L133">
            <v>1228.5</v>
          </cell>
        </row>
      </sheetData>
      <sheetData sheetId="10">
        <row r="4">
          <cell r="F4">
            <v>495.2</v>
          </cell>
          <cell r="G4">
            <v>324</v>
          </cell>
        </row>
        <row r="5">
          <cell r="F5">
            <v>474</v>
          </cell>
          <cell r="G5">
            <v>323.1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="75" zoomScaleNormal="75" zoomScalePageLayoutView="0" workbookViewId="0" topLeftCell="A1">
      <selection activeCell="E14" sqref="E14"/>
    </sheetView>
  </sheetViews>
  <sheetFormatPr defaultColWidth="9.140625" defaultRowHeight="15"/>
  <cols>
    <col min="1" max="1" width="42.57421875" style="0" bestFit="1" customWidth="1"/>
    <col min="2" max="2" width="18.57421875" style="0" customWidth="1"/>
    <col min="3" max="3" width="19.421875" style="0" bestFit="1" customWidth="1"/>
    <col min="4" max="6" width="20.140625" style="0" bestFit="1" customWidth="1"/>
    <col min="7" max="7" width="14.421875" style="0" customWidth="1"/>
    <col min="8" max="8" width="11.7109375" style="0" customWidth="1"/>
    <col min="9" max="9" width="11.140625" style="0" bestFit="1" customWidth="1"/>
    <col min="10" max="10" width="12.710937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40414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3</v>
      </c>
    </row>
    <row r="4" spans="1:10" ht="18.75">
      <c r="A4" s="5" t="s">
        <v>13</v>
      </c>
      <c r="B4" s="9">
        <v>39814</v>
      </c>
      <c r="C4" s="9">
        <v>40179</v>
      </c>
      <c r="D4" s="9">
        <v>40391</v>
      </c>
      <c r="E4" s="9">
        <f>IF(J3=2,F4-3,F4-1)</f>
        <v>40413</v>
      </c>
      <c r="F4" s="9">
        <f ca="1">TODAY()</f>
        <v>40414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1480</v>
      </c>
      <c r="E6" s="15">
        <f>'[1]инд-обновл'!I14</f>
        <v>1425.91</v>
      </c>
      <c r="F6" s="15">
        <f>'[1]инд-обновл'!B14</f>
        <v>1408.15</v>
      </c>
      <c r="G6" s="16">
        <f>IF(ISERROR(F6/E6-1),"н/д",F6/E6-1)</f>
        <v>-0.012455204045136115</v>
      </c>
      <c r="H6" s="16">
        <f>IF(ISERROR(F6/D6-1),"н/д",F6/D6-1)</f>
        <v>-0.04854729729729723</v>
      </c>
      <c r="I6" s="16">
        <f>IF(ISERROR(F6/C6-1),"н/д",F6/C6-1)</f>
        <v>-0.025299370111441788</v>
      </c>
      <c r="J6" s="16">
        <f>IF(ISERROR(F6/B6-1),"н/д",F6/B6-1)</f>
        <v>1.2210567823343852</v>
      </c>
    </row>
    <row r="7" spans="1:10" ht="18.75">
      <c r="A7" s="14" t="s">
        <v>16</v>
      </c>
      <c r="B7" s="15">
        <v>640</v>
      </c>
      <c r="C7" s="15">
        <v>1370</v>
      </c>
      <c r="D7" s="15">
        <v>1403</v>
      </c>
      <c r="E7" s="15">
        <f>'[1]инд-обновл'!I18</f>
        <v>1366.76</v>
      </c>
      <c r="F7" s="15">
        <f>'[1]инд-обновл'!B18</f>
        <v>1353.11</v>
      </c>
      <c r="G7" s="16">
        <f>IF(ISERROR(F7/E7-1),"н/д",F7/E7-1)</f>
        <v>-0.009987122830636075</v>
      </c>
      <c r="H7" s="16">
        <f>IF(ISERROR(F7/D7-1),"н/д",F7/D7-1)</f>
        <v>-0.035559515324305124</v>
      </c>
      <c r="I7" s="16">
        <f>IF(ISERROR(F7/C7-1),"н/д",F7/C7-1)</f>
        <v>-0.012328467153284728</v>
      </c>
      <c r="J7" s="16">
        <f>IF(ISERROR(F7/B7-1),"н/д",F7/B7-1)</f>
        <v>1.1142343749999997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10434.17</v>
      </c>
      <c r="E9" s="19">
        <f>'[1]инд-обновл'!I17</f>
        <v>10213.62</v>
      </c>
      <c r="F9" s="15">
        <f>'[1]инд-обновл'!B17</f>
        <v>10174.41</v>
      </c>
      <c r="G9" s="16">
        <f aca="true" t="shared" si="0" ref="G9:G15">IF(ISERROR(F9/E9-1),"н/д",F9/E9-1)</f>
        <v>-0.003838991464338859</v>
      </c>
      <c r="H9" s="16">
        <f aca="true" t="shared" si="1" ref="H9:H15">IF(ISERROR(F9/D9-1),"н/д",F9/D9-1)</f>
        <v>-0.02489512821815254</v>
      </c>
      <c r="I9" s="16">
        <f aca="true" t="shared" si="2" ref="I9:I15">IF(ISERROR(F9/C9-1),"н/д",F9/C9-1)</f>
        <v>-0.04177717084196653</v>
      </c>
      <c r="J9" s="16">
        <f aca="true" t="shared" si="3" ref="J9:J15">IF(ISERROR(F9/B9-1),"н/д",F9/B9-1)</f>
        <v>0.12611068068622022</v>
      </c>
    </row>
    <row r="10" spans="1:10" ht="18.75">
      <c r="A10" s="14" t="s">
        <v>19</v>
      </c>
      <c r="B10" s="15">
        <v>1632</v>
      </c>
      <c r="C10" s="19">
        <v>2317</v>
      </c>
      <c r="D10" s="15">
        <v>2307.16</v>
      </c>
      <c r="E10" s="15">
        <f>'[1]инд-обновл'!I13</f>
        <v>2179.76</v>
      </c>
      <c r="F10" s="15">
        <f>'[1]инд-обновл'!B13</f>
        <v>2159.63</v>
      </c>
      <c r="G10" s="16">
        <f t="shared" si="0"/>
        <v>-0.009234961647153872</v>
      </c>
      <c r="H10" s="16">
        <f t="shared" si="1"/>
        <v>-0.06394441651207539</v>
      </c>
      <c r="I10" s="16">
        <f t="shared" si="2"/>
        <v>-0.06791972378075095</v>
      </c>
      <c r="J10" s="16">
        <f t="shared" si="3"/>
        <v>0.32330269607843154</v>
      </c>
    </row>
    <row r="11" spans="1:10" ht="18.75">
      <c r="A11" s="14" t="s">
        <v>20</v>
      </c>
      <c r="B11" s="15">
        <v>932</v>
      </c>
      <c r="C11" s="19">
        <v>1145</v>
      </c>
      <c r="D11" s="15">
        <v>1116.04</v>
      </c>
      <c r="E11" s="15">
        <f>'[1]инд-обновл'!I15</f>
        <v>1071.69</v>
      </c>
      <c r="F11" s="15">
        <f>'[1]инд-обновл'!B15</f>
        <v>1067.36</v>
      </c>
      <c r="G11" s="16">
        <f t="shared" si="0"/>
        <v>-0.004040347488546314</v>
      </c>
      <c r="H11" s="16">
        <f t="shared" si="1"/>
        <v>-0.043618508297193714</v>
      </c>
      <c r="I11" s="16">
        <f t="shared" si="2"/>
        <v>-0.0678078602620088</v>
      </c>
      <c r="J11" s="16">
        <f t="shared" si="3"/>
        <v>0.1452360515021458</v>
      </c>
    </row>
    <row r="12" spans="1:10" ht="18.75">
      <c r="A12" s="14" t="s">
        <v>21</v>
      </c>
      <c r="B12" s="15">
        <v>3350</v>
      </c>
      <c r="C12" s="15">
        <v>4083</v>
      </c>
      <c r="D12" s="15">
        <v>3669.37</v>
      </c>
      <c r="E12" s="15">
        <f>'[1]евр-индексы'!Q2</f>
        <v>3553.23</v>
      </c>
      <c r="F12" s="15" t="str">
        <f>'[1]евр-индексы'!K2</f>
        <v>3500,93</v>
      </c>
      <c r="G12" s="16">
        <f t="shared" si="0"/>
        <v>-0.014719002147342009</v>
      </c>
      <c r="H12" s="16">
        <f t="shared" si="1"/>
        <v>-0.04590433780185699</v>
      </c>
      <c r="I12" s="16">
        <f t="shared" si="2"/>
        <v>-0.14255939260347783</v>
      </c>
      <c r="J12" s="16">
        <f t="shared" si="3"/>
        <v>0.0450537313432835</v>
      </c>
    </row>
    <row r="13" spans="1:10" ht="18.75">
      <c r="A13" s="14" t="s">
        <v>22</v>
      </c>
      <c r="B13" s="15">
        <v>4973</v>
      </c>
      <c r="C13" s="19">
        <v>6087</v>
      </c>
      <c r="D13" s="15">
        <v>6228</v>
      </c>
      <c r="E13" s="15">
        <f>'[1]инд-обновл'!I9</f>
        <v>6010.91</v>
      </c>
      <c r="F13" s="15">
        <f>'[1]инд-обновл'!B9</f>
        <v>5951.02</v>
      </c>
      <c r="G13" s="16">
        <f t="shared" si="0"/>
        <v>-0.00996354961228818</v>
      </c>
      <c r="H13" s="16">
        <f t="shared" si="1"/>
        <v>-0.04447334617854837</v>
      </c>
      <c r="I13" s="16">
        <f t="shared" si="2"/>
        <v>-0.022339411861343805</v>
      </c>
      <c r="J13" s="16">
        <f t="shared" si="3"/>
        <v>0.19666599638045446</v>
      </c>
    </row>
    <row r="14" spans="1:10" ht="18.75">
      <c r="A14" s="14" t="s">
        <v>23</v>
      </c>
      <c r="B14" s="15">
        <v>4562</v>
      </c>
      <c r="C14" s="19">
        <v>5585</v>
      </c>
      <c r="D14" s="15">
        <v>5382</v>
      </c>
      <c r="E14" s="15">
        <f>'[1]инд-обновл'!I10</f>
        <v>5234.84</v>
      </c>
      <c r="F14" s="15">
        <f>'[1]инд-обновл'!B10</f>
        <v>5177.08</v>
      </c>
      <c r="G14" s="16">
        <f t="shared" si="0"/>
        <v>-0.011033766074989959</v>
      </c>
      <c r="H14" s="16">
        <f t="shared" si="1"/>
        <v>-0.03807506503158675</v>
      </c>
      <c r="I14" s="16">
        <f t="shared" si="2"/>
        <v>-0.07303849597135181</v>
      </c>
      <c r="J14" s="16">
        <f t="shared" si="3"/>
        <v>0.13482683033757126</v>
      </c>
    </row>
    <row r="15" spans="1:10" ht="18.75">
      <c r="A15" s="14" t="s">
        <v>24</v>
      </c>
      <c r="B15" s="15">
        <v>9043</v>
      </c>
      <c r="C15" s="19">
        <v>10798</v>
      </c>
      <c r="D15" s="15">
        <v>9497</v>
      </c>
      <c r="E15" s="15">
        <f>'[1]инд-обновл'!I12</f>
        <v>9116.69</v>
      </c>
      <c r="F15" s="15">
        <f>'[1]инд-обновл'!B12</f>
        <v>8995.14</v>
      </c>
      <c r="G15" s="16">
        <f t="shared" si="0"/>
        <v>-0.013332689824925636</v>
      </c>
      <c r="H15" s="16">
        <f t="shared" si="1"/>
        <v>-0.05284405601768982</v>
      </c>
      <c r="I15" s="16">
        <f t="shared" si="2"/>
        <v>-0.16696240044452682</v>
      </c>
      <c r="J15" s="16">
        <f t="shared" si="3"/>
        <v>-0.005292491429835344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7748.01</v>
      </c>
      <c r="E17" s="15">
        <f>'[1]азия-индексы'!S134</f>
        <v>7975.93</v>
      </c>
      <c r="F17" s="15" t="str">
        <f>'[1]азия-индексы'!K134</f>
        <v>7940,64</v>
      </c>
      <c r="G17" s="16">
        <f aca="true" t="shared" si="4" ref="G17:G22">IF(ISERROR(F17/E17-1),"н/д",F17/E17-1)</f>
        <v>-0.004424562402127408</v>
      </c>
      <c r="H17" s="16">
        <f aca="true" t="shared" si="5" ref="H17:H22">IF(ISERROR(F17/D17-1),"н/д",F17/D17-1)</f>
        <v>0.024861867757011158</v>
      </c>
      <c r="I17" s="16">
        <f aca="true" t="shared" si="6" ref="I17:I22">IF(ISERROR(F17/C17-1),"н/д",F17/C17-1)</f>
        <v>-0.04605478135511765</v>
      </c>
      <c r="J17" s="16">
        <f aca="true" t="shared" si="7" ref="J17:J22">IF(ISERROR(F17/B17-1),"н/д",F17/B17-1)</f>
        <v>0.6902171136653896</v>
      </c>
    </row>
    <row r="18" spans="1:10" ht="18.75">
      <c r="A18" s="14" t="s">
        <v>27</v>
      </c>
      <c r="B18" s="15">
        <v>313</v>
      </c>
      <c r="C18" s="19">
        <v>515</v>
      </c>
      <c r="D18" s="15">
        <v>497.67</v>
      </c>
      <c r="E18" s="15">
        <f>'[1]азия-индексы'!S217</f>
        <v>447.92</v>
      </c>
      <c r="F18" s="15" t="str">
        <f>'[1]азия-индексы'!K217</f>
        <v>434,42</v>
      </c>
      <c r="G18" s="16">
        <f t="shared" si="4"/>
        <v>-0.030139310591177026</v>
      </c>
      <c r="H18" s="16">
        <f t="shared" si="5"/>
        <v>-0.12709224988446155</v>
      </c>
      <c r="I18" s="16">
        <f t="shared" si="6"/>
        <v>-0.15646601941747573</v>
      </c>
      <c r="J18" s="16">
        <f t="shared" si="7"/>
        <v>0.3879233226837062</v>
      </c>
    </row>
    <row r="19" spans="1:10" ht="18.75">
      <c r="A19" s="14" t="s">
        <v>28</v>
      </c>
      <c r="B19" s="15">
        <v>9903</v>
      </c>
      <c r="C19" s="19">
        <v>17563</v>
      </c>
      <c r="D19" s="15">
        <v>18138</v>
      </c>
      <c r="E19" s="15">
        <f>'[1]инд-обновл'!I6</f>
        <v>18409.35</v>
      </c>
      <c r="F19" s="15">
        <f>'[1]инд-обновл'!B6</f>
        <v>18308.484</v>
      </c>
      <c r="G19" s="16">
        <f t="shared" si="4"/>
        <v>-0.00547906362799333</v>
      </c>
      <c r="H19" s="16">
        <f t="shared" si="5"/>
        <v>0.009399272246113144</v>
      </c>
      <c r="I19" s="16">
        <f t="shared" si="6"/>
        <v>0.0424462791094915</v>
      </c>
      <c r="J19" s="16">
        <f t="shared" si="7"/>
        <v>0.8487815813389883</v>
      </c>
    </row>
    <row r="20" spans="1:10" ht="18.75">
      <c r="A20" s="14" t="s">
        <v>29</v>
      </c>
      <c r="B20" s="15">
        <v>1437</v>
      </c>
      <c r="C20" s="19">
        <v>2627</v>
      </c>
      <c r="D20" s="15">
        <v>3037.92</v>
      </c>
      <c r="E20" s="15">
        <f>'[1]азия-индексы'!S185</f>
        <v>3128.7400000000002</v>
      </c>
      <c r="F20" s="15" t="str">
        <f>'[1]азия-индексы'!K185</f>
        <v>3114,94</v>
      </c>
      <c r="G20" s="16">
        <f t="shared" si="4"/>
        <v>-0.004410721248809479</v>
      </c>
      <c r="H20" s="16">
        <f t="shared" si="5"/>
        <v>0.02535287301838096</v>
      </c>
      <c r="I20" s="16">
        <f t="shared" si="6"/>
        <v>0.18574038827559947</v>
      </c>
      <c r="J20" s="16">
        <f t="shared" si="7"/>
        <v>1.167668754349339</v>
      </c>
    </row>
    <row r="21" spans="1:10" ht="18.75">
      <c r="A21" s="14" t="s">
        <v>30</v>
      </c>
      <c r="B21" s="15">
        <v>571</v>
      </c>
      <c r="C21" s="19">
        <v>1190</v>
      </c>
      <c r="D21" s="15">
        <v>1049.44</v>
      </c>
      <c r="E21" s="15">
        <f>'[1]азия-индексы'!S123</f>
        <v>1121.6499999999999</v>
      </c>
      <c r="F21" s="15" t="str">
        <f>'[1]азия-индексы'!K123</f>
        <v>1135,55</v>
      </c>
      <c r="G21" s="16">
        <f t="shared" si="4"/>
        <v>0.012392457540230994</v>
      </c>
      <c r="H21" s="16">
        <f t="shared" si="5"/>
        <v>0.08205328556182345</v>
      </c>
      <c r="I21" s="16">
        <f t="shared" si="6"/>
        <v>-0.045756302521008485</v>
      </c>
      <c r="J21" s="16">
        <f t="shared" si="7"/>
        <v>0.9887040280210158</v>
      </c>
    </row>
    <row r="22" spans="1:10" ht="18.75">
      <c r="A22" s="14" t="s">
        <v>31</v>
      </c>
      <c r="B22" s="15">
        <v>40244</v>
      </c>
      <c r="C22" s="19">
        <v>70263</v>
      </c>
      <c r="D22" s="15">
        <v>64540.91</v>
      </c>
      <c r="E22" s="15">
        <f>'[1]инд-обновл'!I7</f>
        <v>66677.16</v>
      </c>
      <c r="F22" s="15">
        <f>'[1]инд-обновл'!B7</f>
        <v>65981.86</v>
      </c>
      <c r="G22" s="16">
        <f t="shared" si="4"/>
        <v>-0.010427858655047695</v>
      </c>
      <c r="H22" s="16">
        <f t="shared" si="5"/>
        <v>0.02232614941437916</v>
      </c>
      <c r="I22" s="16">
        <f t="shared" si="6"/>
        <v>-0.0609302193188449</v>
      </c>
      <c r="J22" s="16">
        <f t="shared" si="7"/>
        <v>0.6395452738296392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77.47</v>
      </c>
      <c r="E24" s="21">
        <f>'[1]сырье'!L97</f>
        <v>73.62</v>
      </c>
      <c r="F24" s="21" t="str">
        <f>'[1]сырье'!I97</f>
        <v>73,080</v>
      </c>
      <c r="G24" s="16">
        <f aca="true" t="shared" si="8" ref="G24:G33">IF(ISERROR(F24/E24-1),"н/д",F24/E24-1)</f>
        <v>-0.007334963325183463</v>
      </c>
      <c r="H24" s="16">
        <f aca="true" t="shared" si="9" ref="H24:H33">IF(ISERROR(F24/D24-1),"н/д",F24/D24-1)</f>
        <v>-0.05666709694075123</v>
      </c>
      <c r="I24" s="16">
        <f aca="true" t="shared" si="10" ref="I24:I33">IF(ISERROR(F24/C24-1),"н/д",F24/C24-1)</f>
        <v>-0.11019116035553389</v>
      </c>
      <c r="J24" s="16">
        <f aca="true" t="shared" si="11" ref="J24:J33">IF(ISERROR(F24/B24-1),"н/д",F24/B24-1)</f>
        <v>0.5552245158544371</v>
      </c>
    </row>
    <row r="25" spans="1:10" ht="18.75">
      <c r="A25" s="14" t="s">
        <v>34</v>
      </c>
      <c r="B25" s="21">
        <v>46.34</v>
      </c>
      <c r="C25" s="22">
        <v>83.57</v>
      </c>
      <c r="D25" s="21">
        <v>79.03</v>
      </c>
      <c r="E25" s="21">
        <f>'[1]сырье'!L102</f>
        <v>73.10000000000001</v>
      </c>
      <c r="F25" s="21" t="str">
        <f>'[1]сырье'!I102</f>
        <v>72,450</v>
      </c>
      <c r="G25" s="16">
        <f t="shared" si="8"/>
        <v>-0.008891928864569132</v>
      </c>
      <c r="H25" s="16">
        <f t="shared" si="9"/>
        <v>-0.08325952170062001</v>
      </c>
      <c r="I25" s="16">
        <f t="shared" si="10"/>
        <v>-0.13306210362570292</v>
      </c>
      <c r="J25" s="16">
        <f t="shared" si="11"/>
        <v>0.5634441087613293</v>
      </c>
    </row>
    <row r="26" spans="1:10" ht="18.75">
      <c r="A26" s="14" t="s">
        <v>35</v>
      </c>
      <c r="B26" s="21">
        <v>877</v>
      </c>
      <c r="C26" s="21">
        <v>1154.6</v>
      </c>
      <c r="D26" s="21">
        <v>1189.9</v>
      </c>
      <c r="E26" s="21">
        <f>'[1]сырье'!L133</f>
        <v>1228.5</v>
      </c>
      <c r="F26" s="23" t="str">
        <f>'[1]сырье'!I133</f>
        <v>1221,300</v>
      </c>
      <c r="G26" s="16">
        <f t="shared" si="8"/>
        <v>-0.005860805860805951</v>
      </c>
      <c r="H26" s="16">
        <f t="shared" si="9"/>
        <v>0.026388772165728103</v>
      </c>
      <c r="I26" s="16">
        <f t="shared" si="10"/>
        <v>0.05776892430278879</v>
      </c>
      <c r="J26" s="16">
        <f t="shared" si="11"/>
        <v>0.39258836944127706</v>
      </c>
    </row>
    <row r="27" spans="1:10" ht="18.75">
      <c r="A27" s="14" t="s">
        <v>36</v>
      </c>
      <c r="B27" s="21">
        <v>3070</v>
      </c>
      <c r="C27" s="22">
        <v>7672.08</v>
      </c>
      <c r="D27" s="21">
        <v>6228.13</v>
      </c>
      <c r="E27" s="21">
        <f>'[1]инд-обновл'!I24</f>
        <v>7256.51</v>
      </c>
      <c r="F27" s="21">
        <f>'[1]инд-обновл'!B24</f>
        <v>7183.75</v>
      </c>
      <c r="G27" s="16">
        <f t="shared" si="8"/>
        <v>-0.010026858641413061</v>
      </c>
      <c r="H27" s="16">
        <f t="shared" si="9"/>
        <v>0.15343610361376525</v>
      </c>
      <c r="I27" s="16">
        <f t="shared" si="10"/>
        <v>-0.0636502747625155</v>
      </c>
      <c r="J27" s="16">
        <f t="shared" si="11"/>
        <v>1.339983713355049</v>
      </c>
    </row>
    <row r="28" spans="1:10" ht="18.75">
      <c r="A28" s="14" t="s">
        <v>37</v>
      </c>
      <c r="B28" s="21">
        <v>12710</v>
      </c>
      <c r="C28" s="22">
        <v>18346</v>
      </c>
      <c r="D28" s="21">
        <v>20874</v>
      </c>
      <c r="E28" s="21">
        <f>'[1]инд-обновл'!I25</f>
        <v>21200</v>
      </c>
      <c r="F28" s="21">
        <f>'[1]инд-обновл'!B25</f>
        <v>20820</v>
      </c>
      <c r="G28" s="16">
        <f t="shared" si="8"/>
        <v>-0.017924528301886844</v>
      </c>
      <c r="H28" s="16">
        <f t="shared" si="9"/>
        <v>-0.00258695027306699</v>
      </c>
      <c r="I28" s="16">
        <f t="shared" si="10"/>
        <v>0.13485228387659443</v>
      </c>
      <c r="J28" s="16">
        <f t="shared" si="11"/>
        <v>0.6380802517702597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2061.67</v>
      </c>
      <c r="E29" s="21">
        <f>'[1]инд-обновл'!I22</f>
        <v>2040</v>
      </c>
      <c r="F29" s="21">
        <f>'[1]инд-обновл'!B22</f>
        <v>2026</v>
      </c>
      <c r="G29" s="16">
        <f t="shared" si="8"/>
        <v>-0.006862745098039191</v>
      </c>
      <c r="H29" s="16">
        <f t="shared" si="9"/>
        <v>-0.01730150800079555</v>
      </c>
      <c r="I29" s="16">
        <f t="shared" si="10"/>
        <v>-0.13796404637804494</v>
      </c>
      <c r="J29" s="16">
        <f t="shared" si="11"/>
        <v>0.3551839464882942</v>
      </c>
    </row>
    <row r="30" spans="1:10" ht="18.75">
      <c r="A30" s="14" t="s">
        <v>39</v>
      </c>
      <c r="B30" s="21">
        <v>47.81</v>
      </c>
      <c r="C30" s="22">
        <v>73.15</v>
      </c>
      <c r="D30" s="21">
        <v>76</v>
      </c>
      <c r="E30" s="21">
        <f>'[1]сырье'!L112</f>
        <v>84.09</v>
      </c>
      <c r="F30" s="21" t="str">
        <f>'[1]сырье'!I112</f>
        <v>84,190</v>
      </c>
      <c r="G30" s="16">
        <f t="shared" si="8"/>
        <v>0.0011892020454273844</v>
      </c>
      <c r="H30" s="16">
        <f t="shared" si="9"/>
        <v>0.1077631578947369</v>
      </c>
      <c r="I30" s="16">
        <f t="shared" si="10"/>
        <v>0.15092276144907713</v>
      </c>
      <c r="J30" s="16">
        <f t="shared" si="11"/>
        <v>0.7609286760092029</v>
      </c>
    </row>
    <row r="31" spans="1:10" ht="18.75">
      <c r="A31" s="14" t="s">
        <v>40</v>
      </c>
      <c r="B31" s="21">
        <v>11.3</v>
      </c>
      <c r="C31" s="22">
        <v>27.53</v>
      </c>
      <c r="D31" s="21">
        <v>18.83</v>
      </c>
      <c r="E31" s="21">
        <f>'[1]сырье'!L120</f>
        <v>20.07</v>
      </c>
      <c r="F31" s="21" t="str">
        <f>'[1]сырье'!I120</f>
        <v>19,590</v>
      </c>
      <c r="G31" s="16">
        <f t="shared" si="8"/>
        <v>-0.02391629297458897</v>
      </c>
      <c r="H31" s="16">
        <f t="shared" si="9"/>
        <v>0.04036112586298479</v>
      </c>
      <c r="I31" s="16">
        <f t="shared" si="10"/>
        <v>-0.2884126407555394</v>
      </c>
      <c r="J31" s="16">
        <f t="shared" si="11"/>
        <v>0.7336283185840706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378.25</v>
      </c>
      <c r="E32" s="21">
        <f>'[1]сырье'!L111</f>
        <v>432.75</v>
      </c>
      <c r="F32" s="21" t="str">
        <f>'[1]сырье'!I111</f>
        <v>425,500</v>
      </c>
      <c r="G32" s="16">
        <f t="shared" si="8"/>
        <v>-0.01675332177931832</v>
      </c>
      <c r="H32" s="16">
        <f t="shared" si="9"/>
        <v>0.12491738268341046</v>
      </c>
      <c r="I32" s="16">
        <f t="shared" si="10"/>
        <v>0.004129793510324387</v>
      </c>
      <c r="J32" s="16">
        <f t="shared" si="11"/>
        <v>0.08407643312101909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6583.79</v>
      </c>
      <c r="E33" s="21">
        <f>'[1]сырье'!P121</f>
        <v>8215.2115835</v>
      </c>
      <c r="F33" s="21">
        <f>'[1]сырье'!N121</f>
        <v>8101.9764135</v>
      </c>
      <c r="G33" s="16">
        <f t="shared" si="8"/>
        <v>-0.013783597518952528</v>
      </c>
      <c r="H33" s="16">
        <f t="shared" si="9"/>
        <v>0.2305945987797302</v>
      </c>
      <c r="I33" s="16">
        <f t="shared" si="10"/>
        <v>0.26879256285255204</v>
      </c>
      <c r="J33" s="16">
        <f t="shared" si="11"/>
        <v>0.24893656849747958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4" t="s">
        <v>13</v>
      </c>
      <c r="B35" s="25">
        <v>39814</v>
      </c>
      <c r="C35" s="25">
        <v>40179</v>
      </c>
      <c r="D35" s="25">
        <v>40391</v>
      </c>
      <c r="E35" s="9">
        <f>IF(J35=2,F35-3,F35-1)</f>
        <v>40413</v>
      </c>
      <c r="F35" s="25">
        <f ca="1">TODAY()</f>
        <v>40414</v>
      </c>
      <c r="G35" s="26"/>
      <c r="H35" s="26"/>
      <c r="I35" s="26"/>
      <c r="J35" s="11">
        <f>WEEKDAY(F35)</f>
        <v>3</v>
      </c>
    </row>
    <row r="36" spans="1:10" ht="18.75">
      <c r="A36" s="14" t="s">
        <v>44</v>
      </c>
      <c r="B36" s="23">
        <v>13</v>
      </c>
      <c r="C36" s="21">
        <v>8.75</v>
      </c>
      <c r="D36" s="21">
        <v>7.75</v>
      </c>
      <c r="E36" s="21">
        <v>7.75</v>
      </c>
      <c r="F36" s="21">
        <v>7.75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3">
        <v>403.5</v>
      </c>
      <c r="E37" s="23">
        <f>'[1]ост. ср-тв на кс'!F5</f>
        <v>474</v>
      </c>
      <c r="F37" s="23">
        <f>'[1]ост. ср-тв на кс'!F4</f>
        <v>495.2</v>
      </c>
      <c r="G37" s="16">
        <f aca="true" t="shared" si="12" ref="G37:G43">IF(ISERROR(F37/E37-1),"н/д",F37/E37-1)</f>
        <v>0.044725738396624415</v>
      </c>
      <c r="H37" s="16">
        <f aca="true" t="shared" si="13" ref="H37:H43">IF(ISERROR(F37/D37-1),"н/д",F37/D37-1)</f>
        <v>0.2272614622057001</v>
      </c>
      <c r="I37" s="16">
        <f aca="true" t="shared" si="14" ref="I37:I43">IF(ISERROR(F37/C37-1),"н/д",F37/C37-1)</f>
        <v>-0.4497166351816868</v>
      </c>
      <c r="J37" s="16">
        <f aca="true" t="shared" si="15" ref="J37:J43">IF(ISERROR(F37/B37-1),"н/д",F37/B37-1)</f>
        <v>-0.518100428182172</v>
      </c>
    </row>
    <row r="38" spans="1:10" ht="37.5">
      <c r="A38" s="14" t="s">
        <v>46</v>
      </c>
      <c r="B38" s="23">
        <v>802.7</v>
      </c>
      <c r="C38" s="23">
        <v>665.4</v>
      </c>
      <c r="D38" s="23">
        <v>252.8</v>
      </c>
      <c r="E38" s="23">
        <f>'[1]ост. ср-тв на кс'!G5</f>
        <v>323.1</v>
      </c>
      <c r="F38" s="23">
        <f>'[1]ост. ср-тв на кс'!G4</f>
        <v>324</v>
      </c>
      <c r="G38" s="16">
        <f t="shared" si="12"/>
        <v>0.0027855153203342198</v>
      </c>
      <c r="H38" s="16">
        <f t="shared" si="13"/>
        <v>0.2816455696202531</v>
      </c>
      <c r="I38" s="16">
        <f t="shared" si="14"/>
        <v>-0.5130748422001803</v>
      </c>
      <c r="J38" s="16">
        <f t="shared" si="15"/>
        <v>-0.5963622773140651</v>
      </c>
    </row>
    <row r="39" spans="1:10" ht="18.75">
      <c r="A39" s="14" t="s">
        <v>47</v>
      </c>
      <c r="B39" s="23">
        <v>15.7</v>
      </c>
      <c r="C39" s="23">
        <v>8.12</v>
      </c>
      <c r="D39" s="21">
        <v>3.81</v>
      </c>
      <c r="E39" s="21">
        <f>'[1]mibid-mibor'!C8</f>
        <v>3.63</v>
      </c>
      <c r="F39" s="21">
        <f>'[1]mibid-mibor'!D8</f>
        <v>3.63</v>
      </c>
      <c r="G39" s="16">
        <f t="shared" si="12"/>
        <v>0</v>
      </c>
      <c r="H39" s="16">
        <f t="shared" si="13"/>
        <v>-0.047244094488189003</v>
      </c>
      <c r="I39" s="16">
        <f t="shared" si="14"/>
        <v>-0.5529556650246306</v>
      </c>
      <c r="J39" s="16">
        <f t="shared" si="15"/>
        <v>-0.7687898089171974</v>
      </c>
    </row>
    <row r="40" spans="1:10" ht="18.75">
      <c r="A40" s="14" t="s">
        <v>48</v>
      </c>
      <c r="B40" s="23">
        <v>21.6</v>
      </c>
      <c r="C40" s="23">
        <v>11.04</v>
      </c>
      <c r="D40" s="21">
        <v>4.75</v>
      </c>
      <c r="E40" s="21">
        <f>'[1]mibid-mibor'!E8</f>
        <v>4.76</v>
      </c>
      <c r="F40" s="21">
        <f>'[1]mibid-mibor'!F8</f>
        <v>4.76</v>
      </c>
      <c r="G40" s="16">
        <f t="shared" si="12"/>
        <v>0</v>
      </c>
      <c r="H40" s="16">
        <f t="shared" si="13"/>
        <v>0.00210526315789461</v>
      </c>
      <c r="I40" s="16">
        <f t="shared" si="14"/>
        <v>-0.5688405797101449</v>
      </c>
      <c r="J40" s="16">
        <f t="shared" si="15"/>
        <v>-0.7796296296296297</v>
      </c>
    </row>
    <row r="41" spans="1:10" ht="18.75">
      <c r="A41" s="14" t="s">
        <v>49</v>
      </c>
      <c r="B41" s="30">
        <v>1.4</v>
      </c>
      <c r="C41" s="30">
        <v>0.25</v>
      </c>
      <c r="D41" s="30">
        <v>0.464</v>
      </c>
      <c r="E41" s="30">
        <v>0.329</v>
      </c>
      <c r="F41" s="30">
        <v>0.318</v>
      </c>
      <c r="G41" s="16">
        <f t="shared" si="12"/>
        <v>-0.033434650455927084</v>
      </c>
      <c r="H41" s="16">
        <f t="shared" si="13"/>
        <v>-0.31465517241379315</v>
      </c>
      <c r="I41" s="16">
        <f t="shared" si="14"/>
        <v>0.272</v>
      </c>
      <c r="J41" s="16">
        <f t="shared" si="15"/>
        <v>-0.7728571428571428</v>
      </c>
    </row>
    <row r="42" spans="1:10" ht="18.75">
      <c r="A42" s="14" t="s">
        <v>50</v>
      </c>
      <c r="B42" s="23">
        <v>29.4</v>
      </c>
      <c r="C42" s="21">
        <v>30.2</v>
      </c>
      <c r="D42" s="21">
        <v>30.1869</v>
      </c>
      <c r="E42" s="21">
        <f>'[1]инд-обновл'!I4</f>
        <v>30.7</v>
      </c>
      <c r="F42" s="21">
        <f>'[1]инд-обновл'!B4</f>
        <v>30.79</v>
      </c>
      <c r="G42" s="16">
        <f t="shared" si="12"/>
        <v>0.002931596091205302</v>
      </c>
      <c r="H42" s="16">
        <f t="shared" si="13"/>
        <v>0.019978865004356194</v>
      </c>
      <c r="I42" s="16">
        <f t="shared" si="14"/>
        <v>0.01953642384105958</v>
      </c>
      <c r="J42" s="16">
        <f t="shared" si="15"/>
        <v>0.047278911564625936</v>
      </c>
    </row>
    <row r="43" spans="1:10" ht="18.75">
      <c r="A43" s="14" t="s">
        <v>51</v>
      </c>
      <c r="B43" s="23">
        <v>41.4</v>
      </c>
      <c r="C43" s="21">
        <v>43.5</v>
      </c>
      <c r="D43" s="21">
        <v>39.3</v>
      </c>
      <c r="E43" s="21">
        <f>'[1]курсы валют'!C21</f>
        <v>38.9131</v>
      </c>
      <c r="F43" s="21">
        <f>'[1]курсы валют'!C19</f>
        <v>38.8662</v>
      </c>
      <c r="G43" s="16">
        <f t="shared" si="12"/>
        <v>-0.0012052496460061013</v>
      </c>
      <c r="H43" s="16">
        <f t="shared" si="13"/>
        <v>-0.011038167938931198</v>
      </c>
      <c r="I43" s="16">
        <f t="shared" si="14"/>
        <v>-0.10652413793103455</v>
      </c>
      <c r="J43" s="16">
        <f t="shared" si="15"/>
        <v>-0.06120289855072458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'[1]ЗВР-cbr'!D5</f>
        <v>40389</v>
      </c>
      <c r="E44" s="32">
        <f>'[1]ЗВР-cbr'!D4</f>
        <v>40396</v>
      </c>
      <c r="F44" s="32">
        <f>'[1]ЗВР-cbr'!D3</f>
        <v>40403</v>
      </c>
      <c r="G44" s="34"/>
      <c r="H44" s="34"/>
      <c r="I44" s="34"/>
      <c r="J44" s="34"/>
    </row>
    <row r="45" spans="1:10" ht="37.5">
      <c r="A45" s="14" t="s">
        <v>53</v>
      </c>
      <c r="B45" s="23">
        <v>426</v>
      </c>
      <c r="C45" s="23">
        <v>437.7</v>
      </c>
      <c r="D45" s="23">
        <f>'[1]ЗВР-cbr'!L5</f>
        <v>474.5</v>
      </c>
      <c r="E45" s="23">
        <f>'[1]ЗВР-cbr'!L4</f>
        <v>478.3</v>
      </c>
      <c r="F45" s="23">
        <f>'[1]ЗВР-cbr'!L3</f>
        <v>476.2</v>
      </c>
      <c r="G45" s="16">
        <f>IF(ISERROR(F45/E45-1),"н/д",F45/E45-1)</f>
        <v>-0.0043905498641020335</v>
      </c>
      <c r="H45" s="16">
        <f>IF(ISERROR(F45/D45-1),"н/д",F45/D45-1)</f>
        <v>0.003582718651211847</v>
      </c>
      <c r="I45" s="16">
        <f>IF(ISERROR(F45/C45-1),"н/д",F45/C45-1)</f>
        <v>0.08795978981037234</v>
      </c>
      <c r="J45" s="16">
        <f>IF(ISERROR(F45/B45-1),"н/д",F45/B45-1)</f>
        <v>0.11784037558685445</v>
      </c>
    </row>
    <row r="46" spans="1:10" ht="18.75">
      <c r="A46" s="35"/>
      <c r="B46" s="32">
        <v>39814</v>
      </c>
      <c r="C46" s="32">
        <v>40179</v>
      </c>
      <c r="D46" s="32">
        <v>40392</v>
      </c>
      <c r="E46" s="32">
        <v>40399</v>
      </c>
      <c r="F46" s="32">
        <v>40406</v>
      </c>
      <c r="G46" s="34"/>
      <c r="H46" s="34"/>
      <c r="I46" s="34"/>
      <c r="J46" s="34"/>
    </row>
    <row r="47" spans="1:10" ht="18.75">
      <c r="A47" s="14" t="s">
        <v>54</v>
      </c>
      <c r="B47" s="23">
        <v>13.3</v>
      </c>
      <c r="C47" s="23">
        <v>0</v>
      </c>
      <c r="D47" s="36">
        <v>4.8</v>
      </c>
      <c r="E47" s="36">
        <v>5</v>
      </c>
      <c r="F47" s="36">
        <v>5.1</v>
      </c>
      <c r="G47" s="16">
        <f>IF(ISERROR(F47/E47-1),"н/д",F47/E47-1)</f>
        <v>0.020000000000000018</v>
      </c>
      <c r="H47" s="16">
        <f>IF(ISERROR(F47/D47-1),"н/д",F47/D47-1)</f>
        <v>0.0625</v>
      </c>
      <c r="I47" s="16"/>
      <c r="J47" s="16"/>
    </row>
    <row r="48" spans="1:10" ht="18.75">
      <c r="A48" s="31" t="s">
        <v>55</v>
      </c>
      <c r="B48" s="32">
        <v>39814</v>
      </c>
      <c r="C48" s="32">
        <v>40179</v>
      </c>
      <c r="D48" s="32">
        <f>'[1]M2'!H10</f>
        <v>40299</v>
      </c>
      <c r="E48" s="32">
        <f>'[1]M2'!H11</f>
        <v>40330</v>
      </c>
      <c r="F48" s="32">
        <f>'[1]M2'!I3</f>
        <v>40360</v>
      </c>
      <c r="G48" s="37"/>
      <c r="H48" s="34"/>
      <c r="I48" s="38"/>
      <c r="J48" s="38"/>
    </row>
    <row r="49" spans="1:10" ht="18.75">
      <c r="A49" s="14" t="s">
        <v>56</v>
      </c>
      <c r="B49" s="23">
        <v>13493.2</v>
      </c>
      <c r="C49" s="23">
        <v>15697.7</v>
      </c>
      <c r="D49" s="23">
        <f>'[1]M2'!I10</f>
        <v>16435</v>
      </c>
      <c r="E49" s="23">
        <f>'[1]M2'!I11</f>
        <v>16813.9</v>
      </c>
      <c r="F49" s="23">
        <f>'[1]M2'!I4</f>
        <v>17190.3</v>
      </c>
      <c r="G49" s="16">
        <f>IF(ISERROR(F49/E49-1),"н/д",F49/E49-1)</f>
        <v>0.02238623995622646</v>
      </c>
      <c r="H49" s="16">
        <f>IF(ISERROR(F49/D49-1),"н/д",F49/D49-1)</f>
        <v>0.04595679951323395</v>
      </c>
      <c r="I49" s="16">
        <f>IF(ISERROR(F49/C49-1),"н/д",F49/C49-1)</f>
        <v>0.09508399319645533</v>
      </c>
      <c r="J49" s="16">
        <f>IF(ISERROR(F49/B49-1),"н/д",F49/B49-1)</f>
        <v>0.27399727270032304</v>
      </c>
    </row>
    <row r="50" spans="1:10" ht="75">
      <c r="A50" s="14" t="s">
        <v>57</v>
      </c>
      <c r="B50" s="23">
        <v>102.1</v>
      </c>
      <c r="C50" s="23">
        <v>90.7</v>
      </c>
      <c r="D50" s="23">
        <v>112.6</v>
      </c>
      <c r="E50" s="23">
        <v>109.7</v>
      </c>
      <c r="F50" s="23">
        <v>110.2</v>
      </c>
      <c r="G50" s="16">
        <f>IF(ISERROR(F50/E50-1),"н/д",F50/E50-1)</f>
        <v>0.004557885141294404</v>
      </c>
      <c r="H50" s="16">
        <f>IF(ISERROR(F50/D50-1),"н/д",F50/D50-1)</f>
        <v>-0.02131438721136758</v>
      </c>
      <c r="I50" s="16">
        <f>IF(ISERROR(F50/C50-1),"н/д",F50/C50-1)</f>
        <v>0.2149944873208378</v>
      </c>
      <c r="J50" s="16">
        <f>IF(ISERROR(F50/B50-1),"н/д",F50/B50-1)</f>
        <v>0.07933398628795318</v>
      </c>
    </row>
    <row r="51" spans="1:10" ht="18.75">
      <c r="A51" s="31" t="s">
        <v>58</v>
      </c>
      <c r="B51" s="32">
        <v>39814</v>
      </c>
      <c r="C51" s="32">
        <v>40179</v>
      </c>
      <c r="D51" s="32">
        <v>40269</v>
      </c>
      <c r="E51" s="32">
        <v>40299</v>
      </c>
      <c r="F51" s="32">
        <v>40330</v>
      </c>
      <c r="G51" s="32"/>
      <c r="H51" s="34"/>
      <c r="I51" s="34"/>
      <c r="J51" s="34"/>
    </row>
    <row r="52" spans="1:10" ht="18.75">
      <c r="A52" s="14" t="s">
        <v>59</v>
      </c>
      <c r="B52" s="23">
        <v>40.6</v>
      </c>
      <c r="C52" s="23">
        <v>37.641</v>
      </c>
      <c r="D52" s="23">
        <v>36.4841</v>
      </c>
      <c r="E52" s="23">
        <v>41.906</v>
      </c>
      <c r="F52" s="23">
        <v>41.781</v>
      </c>
      <c r="G52" s="16">
        <f>IF(ISERROR(F52/E52-1),"н/д",F52/E52-1)</f>
        <v>-0.0029828664153104256</v>
      </c>
      <c r="H52" s="16">
        <f>IF(ISERROR(F52/D52-1),"н/д",F52/D52-1)</f>
        <v>0.14518379239175427</v>
      </c>
      <c r="I52" s="16">
        <f>IF(ISERROR(F52/C52-1),"н/д",F52/C52-1)</f>
        <v>0.10998645094444881</v>
      </c>
      <c r="J52" s="16">
        <f>IF(ISERROR(F52/B52-1),"н/д",F52/B52-1)</f>
        <v>0.029088669950738888</v>
      </c>
    </row>
    <row r="53" spans="1:10" ht="37.5">
      <c r="A53" s="14" t="s">
        <v>60</v>
      </c>
      <c r="B53" s="23">
        <v>1421.439</v>
      </c>
      <c r="C53" s="23">
        <v>2094.731</v>
      </c>
      <c r="D53" s="23">
        <v>2177.067</v>
      </c>
      <c r="E53" s="23">
        <v>2180.794</v>
      </c>
      <c r="F53" s="23">
        <v>2146.701</v>
      </c>
      <c r="G53" s="16">
        <f>IF(ISERROR(F53/E53-1),"н/д",F53/E53-1)</f>
        <v>-0.015633296863435953</v>
      </c>
      <c r="H53" s="16">
        <f>IF(ISERROR(F53/D53-1),"н/д",F53/D53-1)</f>
        <v>-0.013948123783053101</v>
      </c>
      <c r="I53" s="16">
        <f>IF(ISERROR(F53/C53-1),"н/д",F53/C53-1)</f>
        <v>0.024809868188325757</v>
      </c>
      <c r="J53" s="16">
        <f>IF(ISERROR(F53/B53-1),"н/д",F53/B53-1)</f>
        <v>0.5102308294622562</v>
      </c>
    </row>
    <row r="54" spans="1:10" ht="18.75">
      <c r="A54" s="17" t="s">
        <v>61</v>
      </c>
      <c r="B54" s="17"/>
      <c r="C54" s="17"/>
      <c r="D54" s="17"/>
      <c r="E54" s="17"/>
      <c r="F54" s="17"/>
      <c r="G54" s="7"/>
      <c r="H54" s="7"/>
      <c r="I54" s="7"/>
      <c r="J54" s="7"/>
    </row>
    <row r="55" spans="1:10" ht="56.25">
      <c r="A55" s="5" t="s">
        <v>2</v>
      </c>
      <c r="B55" s="39" t="s">
        <v>62</v>
      </c>
      <c r="C55" s="39" t="s">
        <v>63</v>
      </c>
      <c r="D55" s="40">
        <v>40330</v>
      </c>
      <c r="E55" s="40">
        <v>40360</v>
      </c>
      <c r="F55" s="40">
        <v>40391</v>
      </c>
      <c r="G55" s="41" t="s">
        <v>64</v>
      </c>
      <c r="H55" s="5" t="s">
        <v>65</v>
      </c>
      <c r="I55" s="5" t="s">
        <v>66</v>
      </c>
      <c r="J55" s="42"/>
    </row>
    <row r="56" spans="1:10" ht="37.5">
      <c r="A56" s="14" t="s">
        <v>67</v>
      </c>
      <c r="B56" s="15">
        <v>9258.061</v>
      </c>
      <c r="C56" s="15">
        <v>7336.011</v>
      </c>
      <c r="D56" s="23">
        <v>577.4</v>
      </c>
      <c r="E56" s="23">
        <v>799.7</v>
      </c>
      <c r="F56" s="23">
        <v>663.8</v>
      </c>
      <c r="G56" s="16">
        <f>IF(ISERROR(F56/E56-1),"н/д",F56/E56-1)</f>
        <v>-0.16993872702263357</v>
      </c>
      <c r="H56" s="16">
        <f>IF(ISERROR(F56/D56-1),"н/д",F56/D56-1)</f>
        <v>0.1496363006581225</v>
      </c>
      <c r="I56" s="16">
        <f>IF(ISERROR(C56/B56-1),"н/д",C56/B56-1)</f>
        <v>-0.20760826700104906</v>
      </c>
      <c r="J56" s="42"/>
    </row>
    <row r="57" spans="1:10" ht="37.5">
      <c r="A57" s="14" t="s">
        <v>68</v>
      </c>
      <c r="B57" s="15">
        <v>7560.874</v>
      </c>
      <c r="C57" s="15">
        <v>9662.149</v>
      </c>
      <c r="D57" s="23">
        <v>624</v>
      </c>
      <c r="E57" s="23">
        <v>748.4</v>
      </c>
      <c r="F57" s="23">
        <v>762.8</v>
      </c>
      <c r="G57" s="16">
        <f>IF(ISERROR(F57/E57-1),"н/д",F57/E57-1)</f>
        <v>0.019241047568145264</v>
      </c>
      <c r="H57" s="16">
        <f>IF(ISERROR(F57/D57-1),"н/д",F57/D57-1)</f>
        <v>0.2224358974358973</v>
      </c>
      <c r="I57" s="16">
        <f>IF(ISERROR(C57/B57-1),"н/д",C57/B57-1)</f>
        <v>0.2779142993257129</v>
      </c>
      <c r="J57" s="42"/>
    </row>
    <row r="58" spans="1:10" ht="18.75">
      <c r="A58" s="14" t="s">
        <v>69</v>
      </c>
      <c r="B58" s="15">
        <f>B56-B57</f>
        <v>1697.187</v>
      </c>
      <c r="C58" s="15">
        <f>C56-C57</f>
        <v>-2326.137999999999</v>
      </c>
      <c r="D58" s="15">
        <f>D56-D57</f>
        <v>-46.60000000000002</v>
      </c>
      <c r="E58" s="15">
        <f>E56-E57</f>
        <v>51.30000000000007</v>
      </c>
      <c r="F58" s="23">
        <f>F56-F57</f>
        <v>-99</v>
      </c>
      <c r="G58" s="16"/>
      <c r="H58" s="16"/>
      <c r="I58" s="16"/>
      <c r="J58" s="42"/>
    </row>
    <row r="59" spans="1:10" ht="18.75">
      <c r="A59" s="5" t="s">
        <v>2</v>
      </c>
      <c r="B59" s="39" t="s">
        <v>62</v>
      </c>
      <c r="C59" s="39" t="s">
        <v>63</v>
      </c>
      <c r="D59" s="39">
        <v>40269</v>
      </c>
      <c r="E59" s="39">
        <v>40299</v>
      </c>
      <c r="F59" s="39">
        <v>40330</v>
      </c>
      <c r="G59" s="41" t="s">
        <v>64</v>
      </c>
      <c r="H59" s="5" t="s">
        <v>65</v>
      </c>
      <c r="I59" s="43"/>
      <c r="J59" s="44"/>
    </row>
    <row r="60" spans="1:10" ht="18.75">
      <c r="A60" s="14" t="s">
        <v>70</v>
      </c>
      <c r="B60" s="23">
        <v>471.6</v>
      </c>
      <c r="C60" s="23">
        <v>304.1</v>
      </c>
      <c r="D60" s="45">
        <v>32</v>
      </c>
      <c r="E60" s="45">
        <v>31.6</v>
      </c>
      <c r="F60" s="45">
        <v>32.324</v>
      </c>
      <c r="G60" s="16">
        <f>IF(ISERROR(F60/E60-1),"н/д",F60/E60-1)</f>
        <v>0.022911392405063236</v>
      </c>
      <c r="H60" s="16">
        <f>IF(ISERROR(F60/D60-1),"н/д",F60/D60-1)</f>
        <v>0.01012499999999994</v>
      </c>
      <c r="I60" s="43"/>
      <c r="J60" s="44"/>
    </row>
    <row r="61" spans="1:10" ht="18.75">
      <c r="A61" s="14" t="s">
        <v>71</v>
      </c>
      <c r="B61" s="23">
        <v>291.9</v>
      </c>
      <c r="C61" s="23">
        <v>191.9</v>
      </c>
      <c r="D61" s="45">
        <v>19.1</v>
      </c>
      <c r="E61" s="45">
        <v>19.4</v>
      </c>
      <c r="F61" s="45">
        <v>19.865</v>
      </c>
      <c r="G61" s="16">
        <f>IF(ISERROR(F61/E61-1),"н/д",F61/E61-1)</f>
        <v>0.02396907216494837</v>
      </c>
      <c r="H61" s="16">
        <f>IF(ISERROR(F61/D61-1),"н/д",F61/D61-1)</f>
        <v>0.04005235602094226</v>
      </c>
      <c r="I61" s="43"/>
      <c r="J61" s="44"/>
    </row>
    <row r="62" spans="1:10" ht="37.5">
      <c r="A62" s="14" t="s">
        <v>72</v>
      </c>
      <c r="B62" s="45">
        <f>B60-B61</f>
        <v>179.70000000000005</v>
      </c>
      <c r="C62" s="45">
        <f>C60-C61</f>
        <v>112.20000000000002</v>
      </c>
      <c r="D62" s="45">
        <f>D60-D61</f>
        <v>12.899999999999999</v>
      </c>
      <c r="E62" s="45">
        <f>E60-E61</f>
        <v>12.200000000000003</v>
      </c>
      <c r="F62" s="45">
        <f>F60-F61</f>
        <v>12.459</v>
      </c>
      <c r="G62" s="16">
        <f>IF(ISERROR(F62/E62-1),"н/д",F62/E62-1)</f>
        <v>0.021229508196721092</v>
      </c>
      <c r="H62" s="16">
        <f>IF(ISERROR(F62/D62-1),"н/д",F62/D62-1)</f>
        <v>-0.03418604651162782</v>
      </c>
      <c r="I62" s="34"/>
      <c r="J62" s="44"/>
    </row>
  </sheetData>
  <sheetProtection/>
  <mergeCells count="9">
    <mergeCell ref="A23:F23"/>
    <mergeCell ref="A34:F34"/>
    <mergeCell ref="A54:F54"/>
    <mergeCell ref="A1:F1"/>
    <mergeCell ref="I1:J1"/>
    <mergeCell ref="A3:F3"/>
    <mergeCell ref="A5:F5"/>
    <mergeCell ref="A8:F8"/>
    <mergeCell ref="A16:F16"/>
  </mergeCells>
  <conditionalFormatting sqref="I62">
    <cfRule type="cellIs" priority="44" dxfId="135" operator="greaterThan" stopIfTrue="1">
      <formula>$I$4</formula>
    </cfRule>
    <cfRule type="cellIs" priority="45" dxfId="135" operator="lessThan" stopIfTrue="1">
      <formula>-$I$4</formula>
    </cfRule>
  </conditionalFormatting>
  <conditionalFormatting sqref="G36 G46 G48">
    <cfRule type="cellIs" priority="41" dxfId="135" operator="greaterThan" stopIfTrue="1">
      <formula>3%</formula>
    </cfRule>
    <cfRule type="cellIs" priority="42" dxfId="135" operator="lessThan" stopIfTrue="1">
      <formula>-3%</formula>
    </cfRule>
    <cfRule type="cellIs" priority="43" dxfId="10" operator="equal" stopIfTrue="1">
      <formula>"н/д"</formula>
    </cfRule>
  </conditionalFormatting>
  <conditionalFormatting sqref="H48 H46 H44 H51 H34:H36">
    <cfRule type="cellIs" priority="38" dxfId="135" operator="greaterThan" stopIfTrue="1">
      <formula>15%</formula>
    </cfRule>
    <cfRule type="cellIs" priority="39" dxfId="135" operator="lessThan" stopIfTrue="1">
      <formula>-15%</formula>
    </cfRule>
    <cfRule type="cellIs" priority="40" dxfId="136" operator="equal" stopIfTrue="1">
      <formula>"""н/д"""</formula>
    </cfRule>
  </conditionalFormatting>
  <conditionalFormatting sqref="I48 I51 I44 I46 I34:I36">
    <cfRule type="cellIs" priority="35" dxfId="135" operator="greaterThan" stopIfTrue="1">
      <formula>30%</formula>
    </cfRule>
    <cfRule type="cellIs" priority="36" dxfId="135" operator="lessThan" stopIfTrue="1">
      <formula>-30%</formula>
    </cfRule>
    <cfRule type="cellIs" priority="37" dxfId="0" operator="equal" stopIfTrue="1">
      <formula>"""н/д"""</formula>
    </cfRule>
  </conditionalFormatting>
  <conditionalFormatting sqref="J54 J48 J46 J44 J51 J34 J36">
    <cfRule type="cellIs" priority="32" dxfId="135" operator="greaterThan" stopIfTrue="1">
      <formula>40%</formula>
    </cfRule>
    <cfRule type="cellIs" priority="33" dxfId="135" operator="lessThan" stopIfTrue="1">
      <formula>-40%</formula>
    </cfRule>
    <cfRule type="cellIs" priority="34" dxfId="136" operator="equal" stopIfTrue="1">
      <formula>"""н/д"""</formula>
    </cfRule>
  </conditionalFormatting>
  <conditionalFormatting sqref="G54 G44 G23 G34:G35 G3:G5">
    <cfRule type="cellIs" priority="29" dxfId="135" operator="greaterThan" stopIfTrue="1">
      <formula>$G$4</formula>
    </cfRule>
    <cfRule type="cellIs" priority="30" dxfId="135" operator="lessThan" stopIfTrue="1">
      <formula>-$G$4</formula>
    </cfRule>
    <cfRule type="cellIs" priority="31" dxfId="10" operator="equal" stopIfTrue="1">
      <formula>"н/д"</formula>
    </cfRule>
  </conditionalFormatting>
  <conditionalFormatting sqref="I58 G60:G62 G56:H58 G37:G43 G45:H45 H16:J16 G24:G33 G49:H50 G52:H53 G47:H47">
    <cfRule type="cellIs" priority="26" dxfId="137" operator="greaterThan" stopIfTrue="1">
      <formula>3%</formula>
    </cfRule>
    <cfRule type="cellIs" priority="27" dxfId="137" operator="lessThan" stopIfTrue="1">
      <formula>-3%</formula>
    </cfRule>
    <cfRule type="cellIs" priority="28" dxfId="138" operator="equal" stopIfTrue="1">
      <formula>"н/д"</formula>
    </cfRule>
  </conditionalFormatting>
  <conditionalFormatting sqref="I45 I6:I7 I9:I15 I17:I22 I24:I33 I37:I43 I52:I53 I49:I50 I47">
    <cfRule type="cellIs" priority="23" dxfId="137" operator="greaterThan" stopIfTrue="1">
      <formula>30%</formula>
    </cfRule>
    <cfRule type="cellIs" priority="24" dxfId="137" operator="lessThan" stopIfTrue="1">
      <formula>-30%</formula>
    </cfRule>
    <cfRule type="cellIs" priority="25" dxfId="138" operator="equal" stopIfTrue="1">
      <formula>"н/д"</formula>
    </cfRule>
  </conditionalFormatting>
  <conditionalFormatting sqref="H60:H62 I56:I57 H9:H15 H17:H22 H24:H33 H37:H43 H6:H7">
    <cfRule type="cellIs" priority="20" dxfId="137" operator="greaterThan" stopIfTrue="1">
      <formula>10%</formula>
    </cfRule>
    <cfRule type="cellIs" priority="21" dxfId="137" operator="lessThan" stopIfTrue="1">
      <formula>-10%</formula>
    </cfRule>
    <cfRule type="cellIs" priority="22" dxfId="138" operator="equal" stopIfTrue="1">
      <formula>"н/д"</formula>
    </cfRule>
  </conditionalFormatting>
  <conditionalFormatting sqref="J45 J6:J7 J9:J15 J17:J22 J24:J33 J37:J43 J52:J53 J49:J50 J47">
    <cfRule type="cellIs" priority="17" dxfId="137" operator="greaterThan" stopIfTrue="1">
      <formula>40%</formula>
    </cfRule>
    <cfRule type="cellIs" priority="18" dxfId="137" operator="lessThan" stopIfTrue="1">
      <formula>-40%</formula>
    </cfRule>
    <cfRule type="cellIs" priority="19" dxfId="138" operator="equal" stopIfTrue="1">
      <formula>"н/д"</formula>
    </cfRule>
  </conditionalFormatting>
  <conditionalFormatting sqref="H8 H23">
    <cfRule type="cellIs" priority="14" dxfId="137" operator="greaterThan" stopIfTrue="1">
      <formula>15%</formula>
    </cfRule>
    <cfRule type="cellIs" priority="15" dxfId="137" operator="lessThan" stopIfTrue="1">
      <formula>-15%</formula>
    </cfRule>
    <cfRule type="cellIs" priority="16" dxfId="136" operator="equal" stopIfTrue="1">
      <formula>"""н/д"""</formula>
    </cfRule>
  </conditionalFormatting>
  <conditionalFormatting sqref="I8 I23">
    <cfRule type="cellIs" priority="11" dxfId="137" operator="greaterThan" stopIfTrue="1">
      <formula>30%</formula>
    </cfRule>
    <cfRule type="cellIs" priority="12" dxfId="137" operator="lessThan" stopIfTrue="1">
      <formula>-30%</formula>
    </cfRule>
    <cfRule type="cellIs" priority="13" dxfId="138" operator="equal" stopIfTrue="1">
      <formula>"""н/д"""</formula>
    </cfRule>
  </conditionalFormatting>
  <conditionalFormatting sqref="J8 J23">
    <cfRule type="cellIs" priority="8" dxfId="137" operator="greaterThan" stopIfTrue="1">
      <formula>40%</formula>
    </cfRule>
    <cfRule type="cellIs" priority="9" dxfId="137" operator="lessThan" stopIfTrue="1">
      <formula>-40%</formula>
    </cfRule>
    <cfRule type="cellIs" priority="10" dxfId="136" operator="equal" stopIfTrue="1">
      <formula>"""н/д"""</formula>
    </cfRule>
  </conditionalFormatting>
  <conditionalFormatting sqref="G8 G16">
    <cfRule type="cellIs" priority="6" dxfId="136" operator="greaterThan" stopIfTrue="1">
      <formula>"3%"</formula>
    </cfRule>
    <cfRule type="cellIs" priority="7" dxfId="0" operator="lessThan" stopIfTrue="1">
      <formula>"3%"</formula>
    </cfRule>
  </conditionalFormatting>
  <conditionalFormatting sqref="J35">
    <cfRule type="cellIs" priority="3" dxfId="139" operator="greaterThan" stopIfTrue="1">
      <formula>40%</formula>
    </cfRule>
    <cfRule type="cellIs" priority="4" dxfId="139" operator="lessThan" stopIfTrue="1">
      <formula>-40%</formula>
    </cfRule>
    <cfRule type="cellIs" priority="5" dxfId="140" operator="equal" stopIfTrue="1">
      <formula>"""н/д"""</formula>
    </cfRule>
  </conditionalFormatting>
  <conditionalFormatting sqref="G9:G15 G17:G22 G6:G7">
    <cfRule type="cellIs" priority="1" dxfId="136" operator="greaterThan" stopIfTrue="1">
      <formula>3%</formula>
    </cfRule>
    <cfRule type="cellIs" priority="2" dxfId="138" operator="lessThan" stopIfTrue="1">
      <formula>-3%</formula>
    </cfRule>
  </conditionalFormatting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2010-08-24T09:27:17Z</cp:lastPrinted>
  <dcterms:created xsi:type="dcterms:W3CDTF">2010-08-24T09:21:23Z</dcterms:created>
  <dcterms:modified xsi:type="dcterms:W3CDTF">2010-08-24T09:28:32Z</dcterms:modified>
  <cp:category/>
  <cp:version/>
  <cp:contentType/>
  <cp:contentStatus/>
</cp:coreProperties>
</file>