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<sst xmlns="http://schemas.openxmlformats.org/spreadsheetml/2006/main" count="79" uniqueCount="74">
  <si>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</si>
  <si>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</si>
  <si>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</si>
  <si>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</si>
  <si>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</si>
  <si>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</si>
  <si>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</si>
  <si>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</si>
  <si>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</si>
  <si>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</si>
  <si>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</si>
  <si>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</si>
  <si>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</si>
  <si>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</si>
  <si>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</si>
  <si>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</si>
  <si>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</si>
  <si>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</si>
  <si>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</si>
  <si>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</si>
  <si>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</si>
  <si>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</si>
  <si>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</si>
  <si>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</si>
  <si>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</si>
  <si>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</si>
  <si>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</si>
  <si>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</si>
  <si>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</si>
  <si>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</si>
  <si>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</si>
  <si>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</si>
  <si>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</si>
  <si>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</si>
  <si>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</si>
  <si>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</si>
  <si>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</si>
  <si>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</si>
  <si>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</si>
  <si>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</si>
  <si>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</si>
  <si>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</si>
  <si>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</si>
  <si>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</si>
  <si>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</si>
  <si>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</si>
  <si>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</si>
  <si>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</si>
  <si>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</si>
  <si>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</si>
  <si>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</si>
  <si>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</si>
  <si>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</si>
  <si>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</si>
  <si>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</si>
  <si>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</si>
  <si>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</si>
  <si>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</si>
  <si>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</si>
  <si>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</si>
  <si>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</si>
  <si>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</si>
  <si>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</si>
  <si>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Янв.-Июль, 08</t>
  </si>
  <si>
    <t>Янв.-Июль,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</si>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</sst>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10320.939999999999</v>
          </cell>
        </row>
        <row r="14">
          <cell r="J14">
            <v>10393</v>
          </cell>
        </row>
        <row r="49">
          <cell r="M49">
            <v>979.4499999999999</v>
          </cell>
        </row>
        <row r="50">
          <cell r="J50">
            <v>1000</v>
          </cell>
        </row>
        <row r="60">
          <cell r="O60">
            <v>7224.59</v>
          </cell>
        </row>
        <row r="61">
          <cell r="J61">
            <v>7314</v>
          </cell>
        </row>
        <row r="103">
          <cell r="N103">
            <v>2340.3900000000003</v>
          </cell>
        </row>
        <row r="104">
          <cell r="J104">
            <v>2364</v>
          </cell>
        </row>
        <row r="122">
          <cell r="N122">
            <v>524.51</v>
          </cell>
        </row>
        <row r="123">
          <cell r="J123">
            <v>538</v>
          </cell>
        </row>
      </sheetData>
      <sheetData sheetId="1">
        <row r="33">
          <cell r="Q33">
            <v>4933.18</v>
          </cell>
          <cell r="S33">
            <v>4964</v>
          </cell>
        </row>
        <row r="44">
          <cell r="Q44">
            <v>5463.51</v>
          </cell>
          <cell r="S44">
            <v>5489</v>
          </cell>
        </row>
        <row r="57">
          <cell r="Q57">
            <v>3652.8300000000004</v>
          </cell>
          <cell r="S57">
            <v>3671</v>
          </cell>
        </row>
      </sheetData>
      <sheetData sheetId="2">
        <row r="4">
          <cell r="Q4">
            <v>9344.61</v>
          </cell>
          <cell r="S4">
            <v>9441</v>
          </cell>
        </row>
        <row r="10">
          <cell r="Q10">
            <v>1003.24</v>
          </cell>
          <cell r="S10">
            <v>1016</v>
          </cell>
        </row>
        <row r="20">
          <cell r="Q20">
            <v>1983.2</v>
          </cell>
          <cell r="S20">
            <v>2019</v>
          </cell>
        </row>
        <row r="79">
          <cell r="Q79">
            <v>55707.17</v>
          </cell>
          <cell r="S79">
            <v>56652</v>
          </cell>
        </row>
      </sheetData>
      <sheetData sheetId="3">
        <row r="55">
          <cell r="B55">
            <v>16202.737</v>
          </cell>
          <cell r="I55">
            <v>16016.32</v>
          </cell>
        </row>
        <row r="57">
          <cell r="B57">
            <v>1119.23</v>
          </cell>
          <cell r="I57">
            <v>1093.04</v>
          </cell>
        </row>
        <row r="58">
          <cell r="B58">
            <v>1135.99</v>
          </cell>
          <cell r="I58">
            <v>1111.92</v>
          </cell>
        </row>
        <row r="61">
          <cell r="B61">
            <v>67.63</v>
          </cell>
          <cell r="I61">
            <v>66.53</v>
          </cell>
        </row>
        <row r="62">
          <cell r="B62">
            <v>1894</v>
          </cell>
          <cell r="I62">
            <v>1866</v>
          </cell>
        </row>
        <row r="64">
          <cell r="B64">
            <v>6483.79</v>
          </cell>
          <cell r="I64">
            <v>6319.54</v>
          </cell>
        </row>
        <row r="65">
          <cell r="B65">
            <v>18400</v>
          </cell>
          <cell r="I65">
            <v>17700</v>
          </cell>
        </row>
      </sheetData>
      <sheetData sheetId="4">
        <row r="18">
          <cell r="M18">
            <v>31.4298</v>
          </cell>
          <cell r="O18">
            <v>31.60616238611452</v>
          </cell>
        </row>
        <row r="21">
          <cell r="M21">
            <v>45.0672</v>
          </cell>
          <cell r="O21">
            <v>45.10824850614058</v>
          </cell>
        </row>
      </sheetData>
      <sheetData sheetId="5">
        <row r="2">
          <cell r="A2">
            <v>40053</v>
          </cell>
          <cell r="B2">
            <v>404.9</v>
          </cell>
        </row>
        <row r="3">
          <cell r="A3">
            <v>40046</v>
          </cell>
          <cell r="B3">
            <v>398.3</v>
          </cell>
        </row>
        <row r="4">
          <cell r="A4">
            <v>40039</v>
          </cell>
          <cell r="B4">
            <v>400.6</v>
          </cell>
        </row>
      </sheetData>
      <sheetData sheetId="7">
        <row r="8">
          <cell r="AA8">
            <v>13.18</v>
          </cell>
          <cell r="AB8">
            <v>13.18</v>
          </cell>
          <cell r="AE8">
            <v>9.96</v>
          </cell>
          <cell r="AF8">
            <v>9.96</v>
          </cell>
        </row>
      </sheetData>
      <sheetData sheetId="9">
        <row r="4">
          <cell r="F4">
            <v>490.2</v>
          </cell>
          <cell r="G4">
            <v>356.9</v>
          </cell>
        </row>
        <row r="5">
          <cell r="E5">
            <v>40063</v>
          </cell>
          <cell r="F5">
            <v>467.3</v>
          </cell>
          <cell r="G5">
            <v>336.3</v>
          </cell>
        </row>
      </sheetData>
      <sheetData sheetId="11">
        <row r="6">
          <cell r="G6" t="str">
            <v>308,250</v>
          </cell>
          <cell r="J6">
            <v>306.25</v>
          </cell>
        </row>
        <row r="7">
          <cell r="G7" t="str">
            <v>60,460</v>
          </cell>
          <cell r="J7">
            <v>59.63</v>
          </cell>
        </row>
        <row r="12">
          <cell r="L12">
            <v>5506.343811</v>
          </cell>
          <cell r="M12">
            <v>5485.9930155</v>
          </cell>
        </row>
        <row r="15">
          <cell r="G15" t="str">
            <v>20,880</v>
          </cell>
          <cell r="J15">
            <v>21.599999999999998</v>
          </cell>
        </row>
        <row r="23">
          <cell r="G23" t="str">
            <v>68,920</v>
          </cell>
          <cell r="J23">
            <v>68</v>
          </cell>
        </row>
        <row r="31">
          <cell r="G31" t="str">
            <v>1006,900</v>
          </cell>
          <cell r="J31">
            <v>996.6999999999999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H4" sqref="H4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40064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3</v>
      </c>
    </row>
    <row r="4" spans="1:10" ht="18.75">
      <c r="A4" s="5" t="s">
        <v>13</v>
      </c>
      <c r="B4" s="9">
        <v>39448</v>
      </c>
      <c r="C4" s="9">
        <v>39814</v>
      </c>
      <c r="D4" s="9">
        <v>40057</v>
      </c>
      <c r="E4" s="9">
        <f>IF(J3=2,F4-3,F4-1)</f>
        <v>40063</v>
      </c>
      <c r="F4" s="9">
        <f ca="1">TODAY()</f>
        <v>40064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1073.62</v>
      </c>
      <c r="E6" s="15">
        <f>'[1]инд-обновл'!I57</f>
        <v>1093.04</v>
      </c>
      <c r="F6" s="15">
        <f>'[1]инд-обновл'!B57</f>
        <v>1119.23</v>
      </c>
      <c r="G6" s="16">
        <f>IF(ISERROR(F6/E6-1),"н/д",F6/E6-1)</f>
        <v>0.023960696772304724</v>
      </c>
      <c r="H6" s="16">
        <f>IF(ISERROR(F6/D6-1),"н/д",F6/D6-1)</f>
        <v>0.042482442577448376</v>
      </c>
      <c r="I6" s="16">
        <f>IF(ISERROR(F6/C6-1),"н/д",F6/C6-1)</f>
        <v>0.7642617317423037</v>
      </c>
      <c r="J6" s="16">
        <f>IF(ISERROR(F6/B6-1),"н/д",F6/B6-1)</f>
        <v>-0.5144591170958561</v>
      </c>
    </row>
    <row r="7" spans="1:10" ht="18.75">
      <c r="A7" s="14" t="s">
        <v>16</v>
      </c>
      <c r="B7" s="15">
        <v>1914.76</v>
      </c>
      <c r="C7" s="15">
        <v>639.82</v>
      </c>
      <c r="D7" s="15">
        <v>1104.98</v>
      </c>
      <c r="E7" s="15">
        <f>'[1]инд-обновл'!I58</f>
        <v>1111.92</v>
      </c>
      <c r="F7" s="15">
        <f>'[1]инд-обновл'!B58</f>
        <v>1135.99</v>
      </c>
      <c r="G7" s="16">
        <f>IF(ISERROR(F7/E7-1),"н/д",F7/E7-1)</f>
        <v>0.02164724080869118</v>
      </c>
      <c r="H7" s="16">
        <f>IF(ISERROR(F7/D7-1),"н/д",F7/D7-1)</f>
        <v>0.028063856359391126</v>
      </c>
      <c r="I7" s="16">
        <f>IF(ISERROR(F7/C7-1),"н/д",F7/C7-1)</f>
        <v>0.7754837297990058</v>
      </c>
      <c r="J7" s="16">
        <f>IF(ISERROR(F7/B7-1),"н/д",F7/B7-1)</f>
        <v>-0.4067193799745138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13043.96</v>
      </c>
      <c r="C9" s="19">
        <v>9034.69</v>
      </c>
      <c r="D9" s="15">
        <v>9310.6</v>
      </c>
      <c r="E9" s="19">
        <f>'[1]СевАм-индексы'!Q4</f>
        <v>9344.61</v>
      </c>
      <c r="F9" s="15">
        <f>'[1]СевАм-индексы'!S4</f>
        <v>9441</v>
      </c>
      <c r="G9" s="16">
        <f aca="true" t="shared" si="0" ref="G9:G15">IF(ISERROR(F9/E9-1),"н/д",F9/E9-1)</f>
        <v>0.010315037224667423</v>
      </c>
      <c r="H9" s="16">
        <f aca="true" t="shared" si="1" ref="H9:H15">IF(ISERROR(F9/D9-1),"н/д",F9/D9-1)</f>
        <v>0.014005542070328447</v>
      </c>
      <c r="I9" s="16">
        <f aca="true" t="shared" si="2" ref="I9:I15">IF(ISERROR(F9/C9-1),"н/д",F9/C9-1)</f>
        <v>0.04497221266031248</v>
      </c>
      <c r="J9" s="16">
        <f aca="true" t="shared" si="3" ref="J9:J15">IF(ISERROR(F9/B9-1),"н/д",F9/B9-1)</f>
        <v>-0.2762167317287081</v>
      </c>
    </row>
    <row r="10" spans="1:10" ht="18.75">
      <c r="A10" s="14" t="s">
        <v>19</v>
      </c>
      <c r="B10" s="15">
        <v>2609.6</v>
      </c>
      <c r="C10" s="19">
        <v>1632.21</v>
      </c>
      <c r="D10" s="15">
        <v>1968.89</v>
      </c>
      <c r="E10" s="15">
        <f>'[1]СевАм-индексы'!Q20</f>
        <v>1983.2</v>
      </c>
      <c r="F10" s="15">
        <f>'[1]СевАм-индексы'!S20</f>
        <v>2019</v>
      </c>
      <c r="G10" s="16">
        <f t="shared" si="0"/>
        <v>0.01805163372327545</v>
      </c>
      <c r="H10" s="16">
        <f t="shared" si="1"/>
        <v>0.025450888571733277</v>
      </c>
      <c r="I10" s="16">
        <f t="shared" si="2"/>
        <v>0.2369731835976987</v>
      </c>
      <c r="J10" s="16">
        <f t="shared" si="3"/>
        <v>-0.22631820968730842</v>
      </c>
    </row>
    <row r="11" spans="1:10" ht="18.75">
      <c r="A11" s="14" t="s">
        <v>20</v>
      </c>
      <c r="B11" s="15">
        <v>1447.16</v>
      </c>
      <c r="C11" s="19">
        <v>931.8</v>
      </c>
      <c r="D11" s="15">
        <v>998.04</v>
      </c>
      <c r="E11" s="15">
        <f>'[1]СевАм-индексы'!Q10</f>
        <v>1003.24</v>
      </c>
      <c r="F11" s="15">
        <f>'[1]СевАм-индексы'!S10</f>
        <v>1016</v>
      </c>
      <c r="G11" s="16">
        <f t="shared" si="0"/>
        <v>0.012718791116781647</v>
      </c>
      <c r="H11" s="16">
        <f t="shared" si="1"/>
        <v>0.017995270730632118</v>
      </c>
      <c r="I11" s="16">
        <f t="shared" si="2"/>
        <v>0.09036273878514711</v>
      </c>
      <c r="J11" s="16">
        <f t="shared" si="3"/>
        <v>-0.297935266314713</v>
      </c>
    </row>
    <row r="12" spans="1:10" ht="18.75">
      <c r="A12" s="14" t="s">
        <v>21</v>
      </c>
      <c r="B12" s="15">
        <v>5550.1</v>
      </c>
      <c r="C12" s="15">
        <v>3349.69</v>
      </c>
      <c r="D12" s="15">
        <v>3583.44</v>
      </c>
      <c r="E12" s="15">
        <f>'[1]евр-индексы'!Q57</f>
        <v>3652.8300000000004</v>
      </c>
      <c r="F12" s="15">
        <f>'[1]евр-индексы'!S57</f>
        <v>3671</v>
      </c>
      <c r="G12" s="16">
        <f t="shared" si="0"/>
        <v>0.004974225463544535</v>
      </c>
      <c r="H12" s="16">
        <f t="shared" si="1"/>
        <v>0.024434621481034924</v>
      </c>
      <c r="I12" s="16">
        <f t="shared" si="2"/>
        <v>0.09592230922861522</v>
      </c>
      <c r="J12" s="16">
        <f t="shared" si="3"/>
        <v>-0.3385704762076359</v>
      </c>
    </row>
    <row r="13" spans="1:10" ht="18.75">
      <c r="A13" s="14" t="s">
        <v>22</v>
      </c>
      <c r="B13" s="15">
        <v>7949.1</v>
      </c>
      <c r="C13" s="19">
        <v>4973.07</v>
      </c>
      <c r="D13" s="15">
        <v>5327.29</v>
      </c>
      <c r="E13" s="15">
        <f>'[1]евр-индексы'!Q44</f>
        <v>5463.51</v>
      </c>
      <c r="F13" s="15">
        <f>'[1]евр-индексы'!S44</f>
        <v>5489</v>
      </c>
      <c r="G13" s="16">
        <f t="shared" si="0"/>
        <v>0.00466549891919299</v>
      </c>
      <c r="H13" s="16">
        <f t="shared" si="1"/>
        <v>0.030355021033208196</v>
      </c>
      <c r="I13" s="16">
        <f t="shared" si="2"/>
        <v>0.10374476932759857</v>
      </c>
      <c r="J13" s="16">
        <f t="shared" si="3"/>
        <v>-0.3094815765306764</v>
      </c>
    </row>
    <row r="14" spans="1:10" ht="18.75">
      <c r="A14" s="14" t="s">
        <v>23</v>
      </c>
      <c r="B14" s="15">
        <v>6416.7</v>
      </c>
      <c r="C14" s="19">
        <v>4561.79</v>
      </c>
      <c r="D14" s="15">
        <v>4819.7</v>
      </c>
      <c r="E14" s="15">
        <f>'[1]евр-индексы'!Q33</f>
        <v>4933.18</v>
      </c>
      <c r="F14" s="15">
        <f>'[1]евр-индексы'!S33</f>
        <v>4964</v>
      </c>
      <c r="G14" s="16">
        <f t="shared" si="0"/>
        <v>0.0062474914760863864</v>
      </c>
      <c r="H14" s="16">
        <f t="shared" si="1"/>
        <v>0.029939622798099474</v>
      </c>
      <c r="I14" s="16">
        <f t="shared" si="2"/>
        <v>0.08816933703655794</v>
      </c>
      <c r="J14" s="16">
        <f t="shared" si="3"/>
        <v>-0.22639362912400451</v>
      </c>
    </row>
    <row r="15" spans="1:10" ht="18.75">
      <c r="A15" s="14" t="s">
        <v>24</v>
      </c>
      <c r="B15" s="15">
        <v>14691.4</v>
      </c>
      <c r="C15" s="19">
        <v>9043.12</v>
      </c>
      <c r="D15" s="15">
        <v>10530</v>
      </c>
      <c r="E15" s="15">
        <f>'[1]азия-индексы'!P13</f>
        <v>10320.939999999999</v>
      </c>
      <c r="F15" s="15">
        <f>'[1]азия-индексы'!J14</f>
        <v>10393</v>
      </c>
      <c r="G15" s="16">
        <f t="shared" si="0"/>
        <v>0.006981922189257972</v>
      </c>
      <c r="H15" s="16">
        <f t="shared" si="1"/>
        <v>-0.01301044634377968</v>
      </c>
      <c r="I15" s="16">
        <f t="shared" si="2"/>
        <v>0.14927149037058007</v>
      </c>
      <c r="J15" s="16">
        <f t="shared" si="3"/>
        <v>-0.29257933212627796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8323.1</v>
      </c>
      <c r="C17" s="19">
        <v>4698.31</v>
      </c>
      <c r="D17" s="15">
        <v>7019.75</v>
      </c>
      <c r="E17" s="15">
        <f>'[1]азия-индексы'!O60</f>
        <v>7224.59</v>
      </c>
      <c r="F17" s="15">
        <f>'[1]азия-индексы'!J61</f>
        <v>7314</v>
      </c>
      <c r="G17" s="16">
        <f aca="true" t="shared" si="4" ref="G17:G22">IF(ISERROR(F17/E17-1),"н/д",F17/E17-1)</f>
        <v>0.012375788799087628</v>
      </c>
      <c r="H17" s="16">
        <f aca="true" t="shared" si="5" ref="H17:H22">IF(ISERROR(F17/D17-1),"н/д",F17/D17-1)</f>
        <v>0.04191744720253565</v>
      </c>
      <c r="I17" s="16">
        <f aca="true" t="shared" si="6" ref="I17:I22">IF(ISERROR(F17/C17-1),"н/д",F17/C17-1)</f>
        <v>0.5567299731179933</v>
      </c>
      <c r="J17" s="16">
        <f aca="true" t="shared" si="7" ref="J17:J22">IF(ISERROR(F17/B17-1),"н/д",F17/B17-1)</f>
        <v>-0.12124088380531295</v>
      </c>
    </row>
    <row r="18" spans="1:10" ht="18.75">
      <c r="A18" s="14" t="s">
        <v>27</v>
      </c>
      <c r="B18" s="15">
        <v>921.1</v>
      </c>
      <c r="C18" s="19">
        <v>313.34</v>
      </c>
      <c r="D18" s="15">
        <v>547.69</v>
      </c>
      <c r="E18" s="15">
        <f>'[1]азия-индексы'!N122</f>
        <v>524.51</v>
      </c>
      <c r="F18" s="15">
        <f>'[1]азия-индексы'!J123</f>
        <v>538</v>
      </c>
      <c r="G18" s="16">
        <f t="shared" si="4"/>
        <v>0.0257192427217785</v>
      </c>
      <c r="H18" s="16">
        <f t="shared" si="5"/>
        <v>-0.017692490277346762</v>
      </c>
      <c r="I18" s="16">
        <f t="shared" si="6"/>
        <v>0.7169847450054256</v>
      </c>
      <c r="J18" s="16">
        <f t="shared" si="7"/>
        <v>-0.4159157529041364</v>
      </c>
    </row>
    <row r="19" spans="1:10" ht="18.75">
      <c r="A19" s="14" t="s">
        <v>28</v>
      </c>
      <c r="B19" s="15">
        <v>20300.7</v>
      </c>
      <c r="C19" s="19">
        <v>9903.46</v>
      </c>
      <c r="D19" s="15">
        <v>15551.1</v>
      </c>
      <c r="E19" s="15">
        <f>'[1]инд-обновл'!I55</f>
        <v>16016.32</v>
      </c>
      <c r="F19" s="15">
        <f>'[1]инд-обновл'!B55</f>
        <v>16202.737</v>
      </c>
      <c r="G19" s="16">
        <f t="shared" si="4"/>
        <v>0.011639190525663867</v>
      </c>
      <c r="H19" s="16">
        <f t="shared" si="5"/>
        <v>0.0419029522027381</v>
      </c>
      <c r="I19" s="16">
        <f t="shared" si="6"/>
        <v>0.6360683034010337</v>
      </c>
      <c r="J19" s="16">
        <f t="shared" si="7"/>
        <v>-0.20186313772431497</v>
      </c>
    </row>
    <row r="20" spans="1:10" ht="18.75">
      <c r="A20" s="14" t="s">
        <v>29</v>
      </c>
      <c r="B20" s="15">
        <v>2731.5</v>
      </c>
      <c r="C20" s="19">
        <v>1437.338</v>
      </c>
      <c r="D20" s="15">
        <v>2326.91</v>
      </c>
      <c r="E20" s="15">
        <f>'[1]азия-индексы'!N103</f>
        <v>2340.3900000000003</v>
      </c>
      <c r="F20" s="15">
        <f>'[1]азия-индексы'!J104</f>
        <v>2364</v>
      </c>
      <c r="G20" s="16">
        <f t="shared" si="4"/>
        <v>0.010088062246035756</v>
      </c>
      <c r="H20" s="16">
        <f t="shared" si="5"/>
        <v>0.015939593710113442</v>
      </c>
      <c r="I20" s="16">
        <f t="shared" si="6"/>
        <v>0.6447070904686303</v>
      </c>
      <c r="J20" s="16">
        <f t="shared" si="7"/>
        <v>-0.13454146073585938</v>
      </c>
    </row>
    <row r="21" spans="1:10" ht="18.75">
      <c r="A21" s="14" t="s">
        <v>30</v>
      </c>
      <c r="B21" s="15">
        <v>1472.4</v>
      </c>
      <c r="C21" s="19">
        <v>571.135</v>
      </c>
      <c r="D21" s="15">
        <v>900.534</v>
      </c>
      <c r="E21" s="15">
        <f>'[1]азия-индексы'!M49</f>
        <v>979.4499999999999</v>
      </c>
      <c r="F21" s="15">
        <f>'[1]азия-индексы'!J50</f>
        <v>1000</v>
      </c>
      <c r="G21" s="16">
        <f t="shared" si="4"/>
        <v>0.020981162897544703</v>
      </c>
      <c r="H21" s="16">
        <f t="shared" si="5"/>
        <v>0.11045224278039467</v>
      </c>
      <c r="I21" s="16">
        <f t="shared" si="6"/>
        <v>0.750899524630779</v>
      </c>
      <c r="J21" s="16">
        <f t="shared" si="7"/>
        <v>-0.32083672914968764</v>
      </c>
    </row>
    <row r="22" spans="1:10" ht="18.75">
      <c r="A22" s="14" t="s">
        <v>31</v>
      </c>
      <c r="B22" s="15">
        <v>62340.34</v>
      </c>
      <c r="C22" s="19">
        <v>40244</v>
      </c>
      <c r="D22" s="15">
        <v>55814.961</v>
      </c>
      <c r="E22" s="15">
        <f>'[1]СевАм-индексы'!Q79</f>
        <v>55707.17</v>
      </c>
      <c r="F22" s="15">
        <f>'[1]СевАм-индексы'!S79</f>
        <v>56652</v>
      </c>
      <c r="G22" s="16">
        <f t="shared" si="4"/>
        <v>0.01696065335934316</v>
      </c>
      <c r="H22" s="16">
        <f t="shared" si="5"/>
        <v>0.014996678041215405</v>
      </c>
      <c r="I22" s="16">
        <f t="shared" si="6"/>
        <v>0.4077129509989066</v>
      </c>
      <c r="J22" s="16">
        <f t="shared" si="7"/>
        <v>-0.09124653474780531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97.7</v>
      </c>
      <c r="C24" s="22">
        <v>46.99</v>
      </c>
      <c r="D24" s="21">
        <v>70.22</v>
      </c>
      <c r="E24" s="21">
        <f>'[1]инд-обновл'!I61</f>
        <v>66.53</v>
      </c>
      <c r="F24" s="21">
        <f>'[1]инд-обновл'!B61</f>
        <v>67.63</v>
      </c>
      <c r="G24" s="16">
        <f aca="true" t="shared" si="8" ref="G24:G33">IF(ISERROR(F24/E24-1),"н/д",F24/E24-1)</f>
        <v>0.01653389448369147</v>
      </c>
      <c r="H24" s="16">
        <f aca="true" t="shared" si="9" ref="H24:H33">IF(ISERROR(F24/D24-1),"н/д",F24/D24-1)</f>
        <v>-0.03688407861008269</v>
      </c>
      <c r="I24" s="16">
        <f aca="true" t="shared" si="10" ref="I24:I33">IF(ISERROR(F24/C24-1),"н/д",F24/C24-1)</f>
        <v>0.4392423919982973</v>
      </c>
      <c r="J24" s="16">
        <f aca="true" t="shared" si="11" ref="J24:J33">IF(ISERROR(F24/B24-1),"н/д",F24/B24-1)</f>
        <v>-0.3077789150460595</v>
      </c>
    </row>
    <row r="25" spans="1:10" ht="18.75">
      <c r="A25" s="14" t="s">
        <v>34</v>
      </c>
      <c r="B25" s="21">
        <v>99.63</v>
      </c>
      <c r="C25" s="22">
        <v>46.34</v>
      </c>
      <c r="D25" s="21">
        <v>70.6</v>
      </c>
      <c r="E25" s="21">
        <f>'[1]сырье'!J23</f>
        <v>68</v>
      </c>
      <c r="F25" s="21" t="str">
        <f>'[1]сырье'!G23</f>
        <v>68,920</v>
      </c>
      <c r="G25" s="16">
        <f t="shared" si="8"/>
        <v>0.013529411764706012</v>
      </c>
      <c r="H25" s="16">
        <f t="shared" si="9"/>
        <v>-0.023796033994334165</v>
      </c>
      <c r="I25" s="16">
        <f t="shared" si="10"/>
        <v>0.4872680189900733</v>
      </c>
      <c r="J25" s="16">
        <f t="shared" si="11"/>
        <v>-0.30824048981230545</v>
      </c>
    </row>
    <row r="26" spans="1:10" ht="18.75">
      <c r="A26" s="14" t="s">
        <v>35</v>
      </c>
      <c r="B26" s="21">
        <v>837.3</v>
      </c>
      <c r="C26" s="21">
        <v>877</v>
      </c>
      <c r="D26" s="21">
        <v>955.2</v>
      </c>
      <c r="E26" s="21">
        <f>'[1]сырье'!J31</f>
        <v>996.6999999999999</v>
      </c>
      <c r="F26" s="21" t="str">
        <f>'[1]сырье'!G31</f>
        <v>1006,900</v>
      </c>
      <c r="G26" s="16">
        <f t="shared" si="8"/>
        <v>0.0102337714457712</v>
      </c>
      <c r="H26" s="16">
        <f t="shared" si="9"/>
        <v>0.054124790619765495</v>
      </c>
      <c r="I26" s="16">
        <f t="shared" si="10"/>
        <v>0.14811858608893957</v>
      </c>
      <c r="J26" s="16">
        <f t="shared" si="11"/>
        <v>0.20255583422906964</v>
      </c>
    </row>
    <row r="27" spans="1:10" ht="18.75">
      <c r="A27" s="14" t="s">
        <v>36</v>
      </c>
      <c r="B27" s="21">
        <v>6665.6</v>
      </c>
      <c r="C27" s="22">
        <v>3070</v>
      </c>
      <c r="D27" s="21">
        <v>6329.68</v>
      </c>
      <c r="E27" s="21">
        <f>'[1]инд-обновл'!I64</f>
        <v>6319.54</v>
      </c>
      <c r="F27" s="21">
        <f>'[1]инд-обновл'!B64</f>
        <v>6483.79</v>
      </c>
      <c r="G27" s="16">
        <f t="shared" si="8"/>
        <v>0.025990815787225063</v>
      </c>
      <c r="H27" s="16">
        <f t="shared" si="9"/>
        <v>0.02434720238621857</v>
      </c>
      <c r="I27" s="16">
        <f t="shared" si="10"/>
        <v>1.1119837133550488</v>
      </c>
      <c r="J27" s="16">
        <f t="shared" si="11"/>
        <v>-0.027275864138262218</v>
      </c>
    </row>
    <row r="28" spans="1:10" ht="18.75">
      <c r="A28" s="14" t="s">
        <v>37</v>
      </c>
      <c r="B28" s="21">
        <v>26500</v>
      </c>
      <c r="C28" s="22">
        <v>12710</v>
      </c>
      <c r="D28" s="21">
        <v>18800</v>
      </c>
      <c r="E28" s="21">
        <f>'[1]инд-обновл'!I65</f>
        <v>17700</v>
      </c>
      <c r="F28" s="21">
        <f>'[1]инд-обновл'!B65</f>
        <v>18400</v>
      </c>
      <c r="G28" s="16">
        <f t="shared" si="8"/>
        <v>0.039548022598870025</v>
      </c>
      <c r="H28" s="16">
        <f t="shared" si="9"/>
        <v>-0.021276595744680882</v>
      </c>
      <c r="I28" s="16">
        <f t="shared" si="10"/>
        <v>0.4476789929189615</v>
      </c>
      <c r="J28" s="16">
        <f t="shared" si="11"/>
        <v>-0.3056603773584906</v>
      </c>
    </row>
    <row r="29" spans="1:10" ht="18.75">
      <c r="A29" s="14" t="s">
        <v>38</v>
      </c>
      <c r="B29" s="21">
        <v>2365.5</v>
      </c>
      <c r="C29" s="22">
        <v>1495</v>
      </c>
      <c r="D29" s="21">
        <v>1881</v>
      </c>
      <c r="E29" s="21">
        <f>'[1]инд-обновл'!I62</f>
        <v>1866</v>
      </c>
      <c r="F29" s="21">
        <f>'[1]инд-обновл'!B62</f>
        <v>1894</v>
      </c>
      <c r="G29" s="16">
        <f t="shared" si="8"/>
        <v>0.015005359056806</v>
      </c>
      <c r="H29" s="16">
        <f t="shared" si="9"/>
        <v>0.006911217437533201</v>
      </c>
      <c r="I29" s="16">
        <f t="shared" si="10"/>
        <v>0.2668896321070233</v>
      </c>
      <c r="J29" s="16">
        <f t="shared" si="11"/>
        <v>-0.19932361023039524</v>
      </c>
    </row>
    <row r="30" spans="1:10" ht="18.75">
      <c r="A30" s="14" t="s">
        <v>39</v>
      </c>
      <c r="B30" s="21">
        <v>67</v>
      </c>
      <c r="C30" s="22">
        <v>47.81</v>
      </c>
      <c r="D30" s="21">
        <v>59.35</v>
      </c>
      <c r="E30" s="21">
        <f>'[1]сырье'!J7</f>
        <v>59.63</v>
      </c>
      <c r="F30" s="21" t="str">
        <f>'[1]сырье'!G7</f>
        <v>60,460</v>
      </c>
      <c r="G30" s="16">
        <f t="shared" si="8"/>
        <v>0.013919168203924137</v>
      </c>
      <c r="H30" s="16">
        <f t="shared" si="9"/>
        <v>0.018702611625947663</v>
      </c>
      <c r="I30" s="16">
        <f t="shared" si="10"/>
        <v>0.26458899811754866</v>
      </c>
      <c r="J30" s="16">
        <f t="shared" si="11"/>
        <v>-0.0976119402985075</v>
      </c>
    </row>
    <row r="31" spans="1:10" ht="18.75">
      <c r="A31" s="14" t="s">
        <v>40</v>
      </c>
      <c r="B31" s="21">
        <v>11.4</v>
      </c>
      <c r="C31" s="22">
        <v>11.3</v>
      </c>
      <c r="D31" s="21">
        <v>24.65</v>
      </c>
      <c r="E31" s="21">
        <f>'[1]сырье'!J15</f>
        <v>21.599999999999998</v>
      </c>
      <c r="F31" s="21" t="str">
        <f>'[1]сырье'!G15</f>
        <v>20,880</v>
      </c>
      <c r="G31" s="16">
        <f t="shared" si="8"/>
        <v>-0.033333333333333326</v>
      </c>
      <c r="H31" s="16">
        <f t="shared" si="9"/>
        <v>-0.15294117647058825</v>
      </c>
      <c r="I31" s="16">
        <f t="shared" si="10"/>
        <v>0.8477876106194688</v>
      </c>
      <c r="J31" s="16">
        <f t="shared" si="11"/>
        <v>0.831578947368421</v>
      </c>
    </row>
    <row r="32" spans="1:10" ht="18.75">
      <c r="A32" s="14" t="s">
        <v>41</v>
      </c>
      <c r="B32" s="21">
        <v>503.3</v>
      </c>
      <c r="C32" s="22">
        <v>392.5</v>
      </c>
      <c r="D32" s="21">
        <v>326.5</v>
      </c>
      <c r="E32" s="21">
        <f>'[1]сырье'!J6</f>
        <v>306.25</v>
      </c>
      <c r="F32" s="21" t="str">
        <f>'[1]сырье'!G6</f>
        <v>308,250</v>
      </c>
      <c r="G32" s="16">
        <f t="shared" si="8"/>
        <v>0.0065306122448980375</v>
      </c>
      <c r="H32" s="16">
        <f t="shared" si="9"/>
        <v>-0.055895865237366005</v>
      </c>
      <c r="I32" s="16">
        <f t="shared" si="10"/>
        <v>-0.21464968152866237</v>
      </c>
      <c r="J32" s="16">
        <f t="shared" si="11"/>
        <v>-0.3875422213391615</v>
      </c>
    </row>
    <row r="33" spans="1:10" ht="18.75">
      <c r="A33" s="14" t="s">
        <v>42</v>
      </c>
      <c r="B33" s="21">
        <v>8988.1</v>
      </c>
      <c r="C33" s="22">
        <v>6487.1</v>
      </c>
      <c r="D33" s="21">
        <v>5810</v>
      </c>
      <c r="E33" s="21">
        <f>'[1]сырье'!M12</f>
        <v>5485.9930155</v>
      </c>
      <c r="F33" s="21">
        <f>'[1]сырье'!L12</f>
        <v>5506.343811</v>
      </c>
      <c r="G33" s="16">
        <f t="shared" si="8"/>
        <v>0.0037095919448859593</v>
      </c>
      <c r="H33" s="16">
        <f t="shared" si="9"/>
        <v>-0.052264404302926004</v>
      </c>
      <c r="I33" s="16">
        <f t="shared" si="10"/>
        <v>-0.1511856128316198</v>
      </c>
      <c r="J33" s="16">
        <f t="shared" si="11"/>
        <v>-0.38737399328000366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39448</v>
      </c>
      <c r="C35" s="24">
        <v>39814</v>
      </c>
      <c r="D35" s="24">
        <v>40057</v>
      </c>
      <c r="E35" s="24">
        <f>'[1]остатки средств на кс'!E5</f>
        <v>40063</v>
      </c>
      <c r="F35" s="24">
        <f ca="1">TODAY()</f>
        <v>40064</v>
      </c>
      <c r="G35" s="25"/>
      <c r="H35" s="25"/>
      <c r="I35" s="25"/>
      <c r="J35" s="11">
        <f>WEEKDAY(F35)</f>
        <v>3</v>
      </c>
    </row>
    <row r="36" spans="1:10" ht="18.75">
      <c r="A36" s="14" t="s">
        <v>44</v>
      </c>
      <c r="B36" s="26">
        <v>10</v>
      </c>
      <c r="C36" s="26">
        <v>13</v>
      </c>
      <c r="D36" s="26">
        <v>10.75</v>
      </c>
      <c r="E36" s="21">
        <v>10.75</v>
      </c>
      <c r="F36" s="21">
        <v>10.75</v>
      </c>
      <c r="G36" s="27"/>
      <c r="H36" s="27"/>
      <c r="I36" s="28"/>
      <c r="J36" s="27"/>
    </row>
    <row r="37" spans="1:10" ht="37.5">
      <c r="A37" s="14" t="s">
        <v>45</v>
      </c>
      <c r="B37" s="29">
        <v>802.2</v>
      </c>
      <c r="C37" s="29">
        <v>1027.6</v>
      </c>
      <c r="D37" s="26">
        <v>598</v>
      </c>
      <c r="E37" s="26">
        <f>'[1]остатки средств на кс'!F5</f>
        <v>467.3</v>
      </c>
      <c r="F37" s="26">
        <f>'[1]остатки средств на кс'!F4</f>
        <v>490.2</v>
      </c>
      <c r="G37" s="16">
        <f aca="true" t="shared" si="12" ref="G37:G43">IF(ISERROR(F37/E37-1),"н/д",F37/E37-1)</f>
        <v>0.049004921891718345</v>
      </c>
      <c r="H37" s="16">
        <f aca="true" t="shared" si="13" ref="H37:H43">IF(ISERROR(F37/D37-1),"н/д",F37/D37-1)</f>
        <v>-0.18026755852842813</v>
      </c>
      <c r="I37" s="16">
        <f aca="true" t="shared" si="14" ref="I37:I43">IF(ISERROR(F37/C37-1),"н/д",F37/C37-1)</f>
        <v>-0.5229661346827559</v>
      </c>
      <c r="J37" s="16">
        <f aca="true" t="shared" si="15" ref="J37:J43">IF(ISERROR(F37/B37-1),"н/д",F37/B37-1)</f>
        <v>-0.38893044128646226</v>
      </c>
    </row>
    <row r="38" spans="1:10" ht="37.5">
      <c r="A38" s="14" t="s">
        <v>46</v>
      </c>
      <c r="B38" s="26">
        <v>576.5</v>
      </c>
      <c r="C38" s="26">
        <v>802.7</v>
      </c>
      <c r="D38" s="26">
        <v>448.5</v>
      </c>
      <c r="E38" s="26">
        <f>'[1]остатки средств на кс'!G5</f>
        <v>336.3</v>
      </c>
      <c r="F38" s="26">
        <f>'[1]остатки средств на кс'!G4</f>
        <v>356.9</v>
      </c>
      <c r="G38" s="16">
        <f t="shared" si="12"/>
        <v>0.061254831995242176</v>
      </c>
      <c r="H38" s="16">
        <f t="shared" si="13"/>
        <v>-0.2042363433667782</v>
      </c>
      <c r="I38" s="16">
        <f t="shared" si="14"/>
        <v>-0.5553756073252772</v>
      </c>
      <c r="J38" s="16">
        <f t="shared" si="15"/>
        <v>-0.3809193408499567</v>
      </c>
    </row>
    <row r="39" spans="1:10" ht="18.75">
      <c r="A39" s="14" t="s">
        <v>47</v>
      </c>
      <c r="B39" s="26">
        <v>5.5</v>
      </c>
      <c r="C39" s="26">
        <v>15.7</v>
      </c>
      <c r="D39" s="26">
        <v>10.1</v>
      </c>
      <c r="E39" s="26">
        <f>'[1]rates-cbr'!AE8</f>
        <v>9.96</v>
      </c>
      <c r="F39" s="26">
        <f>'[1]rates-cbr'!AF8</f>
        <v>9.96</v>
      </c>
      <c r="G39" s="16">
        <f t="shared" si="12"/>
        <v>0</v>
      </c>
      <c r="H39" s="16">
        <f t="shared" si="13"/>
        <v>-0.013861386138613763</v>
      </c>
      <c r="I39" s="16">
        <f t="shared" si="14"/>
        <v>-0.3656050955414012</v>
      </c>
      <c r="J39" s="16">
        <f t="shared" si="15"/>
        <v>0.810909090909091</v>
      </c>
    </row>
    <row r="40" spans="1:10" ht="18.75">
      <c r="A40" s="14" t="s">
        <v>48</v>
      </c>
      <c r="B40" s="26">
        <v>6.78</v>
      </c>
      <c r="C40" s="26">
        <v>21.61</v>
      </c>
      <c r="D40" s="26">
        <v>13.3</v>
      </c>
      <c r="E40" s="26">
        <f>'[1]rates-cbr'!AA8</f>
        <v>13.18</v>
      </c>
      <c r="F40" s="26">
        <f>'[1]rates-cbr'!AB8</f>
        <v>13.18</v>
      </c>
      <c r="G40" s="16">
        <f t="shared" si="12"/>
        <v>0</v>
      </c>
      <c r="H40" s="16">
        <f t="shared" si="13"/>
        <v>-0.009022556390977488</v>
      </c>
      <c r="I40" s="16">
        <f t="shared" si="14"/>
        <v>-0.3900971772327626</v>
      </c>
      <c r="J40" s="16">
        <f t="shared" si="15"/>
        <v>0.943952802359882</v>
      </c>
    </row>
    <row r="41" spans="1:10" ht="18.75">
      <c r="A41" s="14" t="s">
        <v>49</v>
      </c>
      <c r="B41" s="26">
        <v>4.703</v>
      </c>
      <c r="C41" s="26">
        <v>1.425</v>
      </c>
      <c r="D41" s="26">
        <v>0.334</v>
      </c>
      <c r="E41" s="26">
        <v>0.322</v>
      </c>
      <c r="F41" s="26">
        <v>0.314</v>
      </c>
      <c r="G41" s="16">
        <f t="shared" si="12"/>
        <v>-0.024844720496894457</v>
      </c>
      <c r="H41" s="16">
        <f t="shared" si="13"/>
        <v>-0.05988023952095811</v>
      </c>
      <c r="I41" s="16">
        <f t="shared" si="14"/>
        <v>-0.7796491228070175</v>
      </c>
      <c r="J41" s="16">
        <f t="shared" si="15"/>
        <v>-0.9332341058898576</v>
      </c>
    </row>
    <row r="42" spans="1:10" ht="18.75">
      <c r="A42" s="14" t="s">
        <v>50</v>
      </c>
      <c r="B42" s="26">
        <v>24.5</v>
      </c>
      <c r="C42" s="26">
        <v>29.39</v>
      </c>
      <c r="D42" s="26">
        <v>31.8397</v>
      </c>
      <c r="E42" s="26">
        <f>'[1]курсы валют'!O18</f>
        <v>31.60616238611452</v>
      </c>
      <c r="F42" s="26">
        <f>'[1]курсы валют'!M18</f>
        <v>31.4298</v>
      </c>
      <c r="G42" s="16">
        <f t="shared" si="12"/>
        <v>-0.005580000000000029</v>
      </c>
      <c r="H42" s="16">
        <f t="shared" si="13"/>
        <v>-0.012873865017572372</v>
      </c>
      <c r="I42" s="16">
        <f t="shared" si="14"/>
        <v>0.06940455937393675</v>
      </c>
      <c r="J42" s="16">
        <f t="shared" si="15"/>
        <v>0.28284897959183675</v>
      </c>
    </row>
    <row r="43" spans="1:10" ht="18.75">
      <c r="A43" s="14" t="s">
        <v>51</v>
      </c>
      <c r="B43" s="26">
        <v>36</v>
      </c>
      <c r="C43" s="26">
        <v>41.4275</v>
      </c>
      <c r="D43" s="26">
        <v>45.4321</v>
      </c>
      <c r="E43" s="26">
        <f>'[1]курсы валют'!O21</f>
        <v>45.10824850614058</v>
      </c>
      <c r="F43" s="26">
        <f>'[1]курсы валют'!M21</f>
        <v>45.0672</v>
      </c>
      <c r="G43" s="16">
        <f t="shared" si="12"/>
        <v>-0.0009099999999998554</v>
      </c>
      <c r="H43" s="16">
        <f t="shared" si="13"/>
        <v>-0.00803176608609324</v>
      </c>
      <c r="I43" s="16">
        <f t="shared" si="14"/>
        <v>0.08785709975257983</v>
      </c>
      <c r="J43" s="16">
        <f t="shared" si="15"/>
        <v>0.2518666666666667</v>
      </c>
    </row>
    <row r="44" spans="1:10" ht="18.75">
      <c r="A44" s="30" t="s">
        <v>52</v>
      </c>
      <c r="B44" s="31">
        <v>39448</v>
      </c>
      <c r="C44" s="31">
        <v>39814</v>
      </c>
      <c r="D44" s="31">
        <f>'[1]ЗВР-cbr'!A4</f>
        <v>40039</v>
      </c>
      <c r="E44" s="31">
        <f>'[1]ЗВР-cbr'!A3</f>
        <v>40046</v>
      </c>
      <c r="F44" s="31">
        <f>'[1]ЗВР-cbr'!A2</f>
        <v>40053</v>
      </c>
      <c r="G44" s="32"/>
      <c r="H44" s="32"/>
      <c r="I44" s="32"/>
      <c r="J44" s="32"/>
    </row>
    <row r="45" spans="1:10" ht="37.5">
      <c r="A45" s="14" t="s">
        <v>53</v>
      </c>
      <c r="B45" s="26">
        <v>480.2</v>
      </c>
      <c r="C45" s="26">
        <v>426</v>
      </c>
      <c r="D45" s="26">
        <f>'[1]ЗВР-cbr'!B4</f>
        <v>400.6</v>
      </c>
      <c r="E45" s="26">
        <f>'[1]ЗВР-cbr'!B3</f>
        <v>398.3</v>
      </c>
      <c r="F45" s="26">
        <f>'[1]ЗВР-cbr'!B2</f>
        <v>404.9</v>
      </c>
      <c r="G45" s="16">
        <f>IF(ISERROR(F45/E45-1),"н/д",F45/E45-1)</f>
        <v>0.016570424303288922</v>
      </c>
      <c r="H45" s="16">
        <f>IF(ISERROR(F45/D45-1),"н/д",F45/D45-1)</f>
        <v>0.010733899151272874</v>
      </c>
      <c r="I45" s="16">
        <f>IF(ISERROR(F45/C45-1),"н/д",F45/C45-1)</f>
        <v>-0.049530516431924965</v>
      </c>
      <c r="J45" s="16">
        <f>IF(ISERROR(F45/B45-1),"н/д",F45/B45-1)</f>
        <v>-0.1568096626405665</v>
      </c>
    </row>
    <row r="46" spans="1:10" ht="18.75">
      <c r="A46" s="33"/>
      <c r="B46" s="31">
        <v>39448</v>
      </c>
      <c r="C46" s="31">
        <v>39814</v>
      </c>
      <c r="D46" s="31">
        <v>40028</v>
      </c>
      <c r="E46" s="31">
        <v>40049</v>
      </c>
      <c r="F46" s="31">
        <v>40056</v>
      </c>
      <c r="G46" s="32"/>
      <c r="H46" s="32"/>
      <c r="I46" s="32"/>
      <c r="J46" s="32"/>
    </row>
    <row r="47" spans="1:10" ht="18.75">
      <c r="A47" s="14" t="s">
        <v>54</v>
      </c>
      <c r="B47" s="26">
        <v>11.9</v>
      </c>
      <c r="C47" s="26">
        <v>13.3</v>
      </c>
      <c r="D47" s="26">
        <v>8.1</v>
      </c>
      <c r="E47" s="34">
        <v>8.3</v>
      </c>
      <c r="F47" s="34">
        <v>8.2</v>
      </c>
      <c r="G47" s="27"/>
      <c r="H47" s="26"/>
      <c r="I47" s="26"/>
      <c r="J47" s="26"/>
    </row>
    <row r="48" spans="1:10" ht="18.75">
      <c r="A48" s="30" t="s">
        <v>55</v>
      </c>
      <c r="B48" s="31">
        <v>39448</v>
      </c>
      <c r="C48" s="31">
        <v>39814</v>
      </c>
      <c r="D48" s="31">
        <v>39965</v>
      </c>
      <c r="E48" s="31">
        <v>39995</v>
      </c>
      <c r="F48" s="31">
        <v>40026</v>
      </c>
      <c r="G48" s="35"/>
      <c r="H48" s="32"/>
      <c r="I48" s="36"/>
      <c r="J48" s="36"/>
    </row>
    <row r="49" spans="1:10" ht="18.75">
      <c r="A49" s="14" t="s">
        <v>56</v>
      </c>
      <c r="B49" s="26">
        <v>13272.1</v>
      </c>
      <c r="C49" s="26">
        <v>13493.2</v>
      </c>
      <c r="D49" s="26">
        <v>12861.1</v>
      </c>
      <c r="E49" s="26">
        <v>13161</v>
      </c>
      <c r="F49" s="26">
        <v>13121</v>
      </c>
      <c r="G49" s="16">
        <f>IF(ISERROR(F49/E49-1),"н/д",F49/E49-1)</f>
        <v>-0.003039282729275894</v>
      </c>
      <c r="H49" s="16"/>
      <c r="I49" s="16">
        <f>IF(ISERROR(E49/C49-1),"н/д",E49/C49-1)</f>
        <v>-0.024619808496131435</v>
      </c>
      <c r="J49" s="16">
        <f>IF(ISERROR(E49/B49-1),"н/д",E49/B49-1)</f>
        <v>-0.008370943558291488</v>
      </c>
    </row>
    <row r="50" spans="1:10" ht="75">
      <c r="A50" s="14" t="s">
        <v>57</v>
      </c>
      <c r="B50" s="26">
        <v>106.3</v>
      </c>
      <c r="C50" s="26">
        <v>102.1</v>
      </c>
      <c r="D50" s="26">
        <v>82.9</v>
      </c>
      <c r="E50" s="26">
        <v>87.9</v>
      </c>
      <c r="F50" s="26">
        <v>89.2</v>
      </c>
      <c r="G50" s="26"/>
      <c r="H50" s="26"/>
      <c r="I50" s="26"/>
      <c r="J50" s="26"/>
    </row>
    <row r="51" spans="1:10" ht="18.75">
      <c r="A51" s="30" t="s">
        <v>58</v>
      </c>
      <c r="B51" s="31">
        <v>39448</v>
      </c>
      <c r="C51" s="31">
        <v>39814</v>
      </c>
      <c r="D51" s="31"/>
      <c r="E51" s="31">
        <v>39904</v>
      </c>
      <c r="F51" s="37">
        <v>39995</v>
      </c>
      <c r="G51" s="35"/>
      <c r="H51" s="32"/>
      <c r="I51" s="32"/>
      <c r="J51" s="32"/>
    </row>
    <row r="52" spans="1:10" ht="18.75">
      <c r="A52" s="14" t="s">
        <v>59</v>
      </c>
      <c r="B52" s="26">
        <v>465.4</v>
      </c>
      <c r="C52" s="26">
        <v>483.5</v>
      </c>
      <c r="D52" s="26"/>
      <c r="E52" s="26">
        <v>450.8</v>
      </c>
      <c r="F52" s="26">
        <v>475.1</v>
      </c>
      <c r="G52" s="16"/>
      <c r="H52" s="16"/>
      <c r="I52" s="16">
        <f>IF(ISERROR(F52/C52-1),"н/д",F52/C52-1)</f>
        <v>-0.017373319544984445</v>
      </c>
      <c r="J52" s="16">
        <f>IF(ISERROR(F52/B52-1),"н/д",F52/B52-1)</f>
        <v>0.02084228620541473</v>
      </c>
    </row>
    <row r="53" spans="1:10" ht="37.5">
      <c r="A53" s="14" t="s">
        <v>60</v>
      </c>
      <c r="B53" s="26">
        <v>419</v>
      </c>
      <c r="C53" s="26">
        <v>450.7</v>
      </c>
      <c r="D53" s="26"/>
      <c r="E53" s="26">
        <v>420.7</v>
      </c>
      <c r="F53" s="26">
        <v>436.8</v>
      </c>
      <c r="G53" s="16"/>
      <c r="H53" s="16"/>
      <c r="I53" s="16">
        <f>IF(ISERROR(F53/C53-1),"н/д",F53/C53-1)</f>
        <v>-0.03084091413356993</v>
      </c>
      <c r="J53" s="16">
        <f>IF(ISERROR(F53/B53-1),"н/д",F53/B53-1)</f>
        <v>0.0424821002386635</v>
      </c>
    </row>
    <row r="54" spans="1:10" ht="37.5">
      <c r="A54" s="14" t="s">
        <v>61</v>
      </c>
      <c r="B54" s="26">
        <v>77.12</v>
      </c>
      <c r="C54" s="26">
        <v>102.4</v>
      </c>
      <c r="D54" s="14"/>
      <c r="E54" s="38">
        <v>9.069</v>
      </c>
      <c r="F54" s="34">
        <v>17.2</v>
      </c>
      <c r="G54" s="16"/>
      <c r="H54" s="16"/>
      <c r="I54" s="16">
        <f>IF(ISERROR(F54/C54-1),"н/д",F54/C54-1)</f>
        <v>-0.83203125</v>
      </c>
      <c r="J54" s="16">
        <f>IF(ISERROR(F54/B54-1),"н/д",F54/B54-1)</f>
        <v>-0.7769709543568465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39" t="s">
        <v>63</v>
      </c>
      <c r="C56" s="39" t="s">
        <v>64</v>
      </c>
      <c r="D56" s="40">
        <v>39661</v>
      </c>
      <c r="E56" s="40">
        <v>39995</v>
      </c>
      <c r="F56" s="40">
        <v>40026</v>
      </c>
      <c r="G56" s="41" t="s">
        <v>65</v>
      </c>
      <c r="H56" s="5" t="s">
        <v>66</v>
      </c>
      <c r="I56" s="5" t="s">
        <v>67</v>
      </c>
      <c r="J56" s="42"/>
    </row>
    <row r="57" spans="1:10" ht="37.5">
      <c r="A57" s="14" t="s">
        <v>68</v>
      </c>
      <c r="B57" s="15">
        <v>5677.42</v>
      </c>
      <c r="C57" s="15">
        <v>3801.19</v>
      </c>
      <c r="D57" s="15">
        <v>1308.48</v>
      </c>
      <c r="E57" s="15">
        <v>527.8</v>
      </c>
      <c r="F57" s="15">
        <v>632.8</v>
      </c>
      <c r="G57" s="16">
        <f>IF(ISERROR(F57/E57-1),"н/д",F57/E57-1)</f>
        <v>0.19893899204244025</v>
      </c>
      <c r="H57" s="16">
        <f>IF(ISERROR(F57/D57-1),"н/д",F57/D57-1)</f>
        <v>-0.5163854243091222</v>
      </c>
      <c r="I57" s="16">
        <f>IF(ISERROR(C57/B57-1),"н/д",C57/B57-1)</f>
        <v>-0.33047229199178496</v>
      </c>
      <c r="J57" s="42"/>
    </row>
    <row r="58" spans="1:10" ht="37.5">
      <c r="A58" s="14" t="s">
        <v>69</v>
      </c>
      <c r="B58" s="15">
        <v>3596.82</v>
      </c>
      <c r="C58" s="15">
        <v>4725.01</v>
      </c>
      <c r="D58" s="15">
        <v>558.97</v>
      </c>
      <c r="E58" s="15">
        <v>770.7</v>
      </c>
      <c r="F58" s="15">
        <v>803.1</v>
      </c>
      <c r="G58" s="16">
        <f>IF(ISERROR(F58/E58-1),"н/д",F58/E58-1)</f>
        <v>0.042039704165044656</v>
      </c>
      <c r="H58" s="16">
        <f>IF(ISERROR(F58/D58-1),"н/д",F58/D58-1)</f>
        <v>0.43674973612179535</v>
      </c>
      <c r="I58" s="16">
        <f>IF(ISERROR(C58/B58-1),"н/д",C58/B58-1)</f>
        <v>0.31366318025366846</v>
      </c>
      <c r="J58" s="42"/>
    </row>
    <row r="59" spans="1:10" ht="18.75">
      <c r="A59" s="14" t="s">
        <v>70</v>
      </c>
      <c r="B59" s="15">
        <f>B57-B58</f>
        <v>2080.6</v>
      </c>
      <c r="C59" s="15">
        <f>C57-C58</f>
        <v>-923.8200000000002</v>
      </c>
      <c r="D59" s="15">
        <f>D57-D58</f>
        <v>749.51</v>
      </c>
      <c r="E59" s="15">
        <f>E57-E58</f>
        <v>-242.9000000000001</v>
      </c>
      <c r="F59" s="15">
        <f>F57-F58</f>
        <v>-170.30000000000007</v>
      </c>
      <c r="G59" s="16"/>
      <c r="H59" s="16"/>
      <c r="I59" s="16"/>
      <c r="J59" s="42"/>
    </row>
    <row r="60" spans="1:10" ht="18.75">
      <c r="A60" s="5" t="s">
        <v>2</v>
      </c>
      <c r="B60" s="43"/>
      <c r="C60" s="43"/>
      <c r="D60" s="43">
        <v>39600</v>
      </c>
      <c r="E60" s="43">
        <v>39934</v>
      </c>
      <c r="F60" s="43">
        <v>39965</v>
      </c>
      <c r="G60" s="41" t="s">
        <v>65</v>
      </c>
      <c r="H60" s="5" t="s">
        <v>66</v>
      </c>
      <c r="I60" s="44"/>
      <c r="J60" s="45"/>
    </row>
    <row r="61" spans="1:10" ht="18.75">
      <c r="A61" s="14" t="s">
        <v>71</v>
      </c>
      <c r="B61" s="26"/>
      <c r="C61" s="26"/>
      <c r="D61" s="38">
        <v>43.846</v>
      </c>
      <c r="E61" s="38">
        <v>22.7</v>
      </c>
      <c r="F61" s="38">
        <v>24.522</v>
      </c>
      <c r="G61" s="16">
        <f>IF(ISERROR(F61/E61-1),"н/д",F61/E61-1)</f>
        <v>0.08026431718061677</v>
      </c>
      <c r="H61" s="16">
        <f>IF(ISERROR(F61/D61-1),"н/д",F61/D61-1)</f>
        <v>-0.4407243534187839</v>
      </c>
      <c r="I61" s="44"/>
      <c r="J61" s="45"/>
    </row>
    <row r="62" spans="1:10" ht="18.75">
      <c r="A62" s="14" t="s">
        <v>72</v>
      </c>
      <c r="B62" s="26"/>
      <c r="C62" s="26"/>
      <c r="D62" s="38">
        <v>25.539</v>
      </c>
      <c r="E62" s="38">
        <v>13.9</v>
      </c>
      <c r="F62" s="38">
        <v>15.494</v>
      </c>
      <c r="G62" s="16">
        <f>IF(ISERROR(F62/E62-1),"н/д",F62/E62-1)</f>
        <v>0.11467625899280565</v>
      </c>
      <c r="H62" s="16">
        <f>IF(ISERROR(F62/D62-1),"н/д",F62/D62-1)</f>
        <v>-0.39332002036101654</v>
      </c>
      <c r="I62" s="44"/>
      <c r="J62" s="45"/>
    </row>
    <row r="63" spans="1:10" ht="37.5">
      <c r="A63" s="14" t="s">
        <v>73</v>
      </c>
      <c r="B63" s="26"/>
      <c r="C63" s="26"/>
      <c r="D63" s="38">
        <f>D61-D62</f>
        <v>18.306999999999995</v>
      </c>
      <c r="E63" s="38">
        <f>E61-E62</f>
        <v>8.799999999999999</v>
      </c>
      <c r="F63" s="38">
        <f>F61-F62</f>
        <v>9.027999999999999</v>
      </c>
      <c r="G63" s="16">
        <f>IF(ISERROR(F63/E63-1),"н/д",F63/E63-1)</f>
        <v>0.02590909090909088</v>
      </c>
      <c r="H63" s="16">
        <f>IF(ISERROR(F63/D63-1),"н/д",F63/D63-1)</f>
        <v>-0.5068553012508876</v>
      </c>
      <c r="I63" s="32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2009-09-08T09:11:13Z</cp:lastPrinted>
  <dcterms:created xsi:type="dcterms:W3CDTF">2009-09-08T09:09:40Z</dcterms:created>
  <dcterms:modified xsi:type="dcterms:W3CDTF">2009-09-08T09:11:19Z</dcterms:modified>
  <cp:category/>
  <cp:version/>
  <cp:contentType/>
  <cp:contentStatus/>
</cp:coreProperties>
</file>