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<sst xmlns="http://schemas.openxmlformats.org/spreadsheetml/2006/main" count="80" uniqueCount="75">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</sst>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10280.46</v>
          </cell>
        </row>
        <row r="14">
          <cell r="J14">
            <v>10215</v>
          </cell>
        </row>
        <row r="49">
          <cell r="M49">
            <v>906.86</v>
          </cell>
        </row>
        <row r="50">
          <cell r="J50">
            <v>957</v>
          </cell>
        </row>
        <row r="60">
          <cell r="O60">
            <v>7039.7699999999995</v>
          </cell>
        </row>
        <row r="61">
          <cell r="J61">
            <v>7105</v>
          </cell>
        </row>
        <row r="103">
          <cell r="N103">
            <v>2285.92</v>
          </cell>
        </row>
        <row r="104">
          <cell r="J104">
            <v>2323</v>
          </cell>
        </row>
        <row r="122">
          <cell r="N122">
            <v>547.6899999999999</v>
          </cell>
        </row>
        <row r="123">
          <cell r="J123">
            <v>541</v>
          </cell>
        </row>
      </sheetData>
      <sheetData sheetId="1">
        <row r="33">
          <cell r="Q33">
            <v>4817.55</v>
          </cell>
          <cell r="S33">
            <v>4815</v>
          </cell>
        </row>
        <row r="44">
          <cell r="Q44">
            <v>5319.84</v>
          </cell>
          <cell r="S44">
            <v>5322</v>
          </cell>
        </row>
        <row r="57">
          <cell r="Q57">
            <v>3573.13</v>
          </cell>
          <cell r="S57">
            <v>3577</v>
          </cell>
        </row>
      </sheetData>
      <sheetData sheetId="2">
        <row r="4">
          <cell r="Q4">
            <v>9310.6</v>
          </cell>
          <cell r="S4">
            <v>9281</v>
          </cell>
        </row>
        <row r="10">
          <cell r="Q10">
            <v>998.04</v>
          </cell>
          <cell r="S10">
            <v>995</v>
          </cell>
        </row>
        <row r="20">
          <cell r="Q20">
            <v>1968.8899999999999</v>
          </cell>
          <cell r="S20">
            <v>1967</v>
          </cell>
        </row>
        <row r="79">
          <cell r="Q79">
            <v>55814.96</v>
          </cell>
          <cell r="S79">
            <v>55386</v>
          </cell>
        </row>
      </sheetData>
      <sheetData sheetId="3">
        <row r="55">
          <cell r="B55">
            <v>15504.305</v>
          </cell>
          <cell r="I55">
            <v>15467.46</v>
          </cell>
        </row>
        <row r="57">
          <cell r="B57">
            <v>1072.25</v>
          </cell>
          <cell r="I57">
            <v>1053.17</v>
          </cell>
        </row>
        <row r="58">
          <cell r="B58">
            <v>1095.44</v>
          </cell>
          <cell r="I58">
            <v>1076.69</v>
          </cell>
        </row>
        <row r="59">
          <cell r="B59">
            <v>83.22</v>
          </cell>
          <cell r="I59">
            <v>82.78</v>
          </cell>
        </row>
        <row r="61">
          <cell r="B61">
            <v>68.5769</v>
          </cell>
          <cell r="I61">
            <v>67.66</v>
          </cell>
        </row>
        <row r="62">
          <cell r="B62">
            <v>1860</v>
          </cell>
          <cell r="I62">
            <v>1846</v>
          </cell>
        </row>
        <row r="64">
          <cell r="B64">
            <v>6297.5</v>
          </cell>
          <cell r="I64">
            <v>6230.26</v>
          </cell>
        </row>
        <row r="65">
          <cell r="B65">
            <v>18425</v>
          </cell>
          <cell r="I65">
            <v>18100</v>
          </cell>
        </row>
      </sheetData>
      <sheetData sheetId="4">
        <row r="18">
          <cell r="M18">
            <v>31.973</v>
          </cell>
          <cell r="O18">
            <v>31.774409937888194</v>
          </cell>
        </row>
        <row r="21">
          <cell r="M21">
            <v>45.488</v>
          </cell>
          <cell r="O21">
            <v>45.65005770485223</v>
          </cell>
        </row>
      </sheetData>
      <sheetData sheetId="5">
        <row r="2">
          <cell r="A2">
            <v>40046</v>
          </cell>
          <cell r="B2">
            <v>398.3</v>
          </cell>
        </row>
        <row r="3">
          <cell r="A3">
            <v>40039</v>
          </cell>
          <cell r="B3">
            <v>400.6</v>
          </cell>
        </row>
        <row r="4">
          <cell r="A4">
            <v>40032</v>
          </cell>
          <cell r="B4">
            <v>403.4</v>
          </cell>
        </row>
      </sheetData>
      <sheetData sheetId="7">
        <row r="8">
          <cell r="AA8">
            <v>13.13</v>
          </cell>
          <cell r="AB8">
            <v>13.19</v>
          </cell>
          <cell r="AE8">
            <v>10.01</v>
          </cell>
          <cell r="AF8">
            <v>9.98</v>
          </cell>
        </row>
      </sheetData>
      <sheetData sheetId="9">
        <row r="4">
          <cell r="F4">
            <v>489</v>
          </cell>
          <cell r="G4">
            <v>349.8</v>
          </cell>
        </row>
        <row r="5">
          <cell r="E5">
            <v>40058</v>
          </cell>
          <cell r="F5">
            <v>494.2</v>
          </cell>
          <cell r="G5">
            <v>352.8</v>
          </cell>
        </row>
      </sheetData>
      <sheetData sheetId="11">
        <row r="6">
          <cell r="G6" t="str">
            <v>319,000</v>
          </cell>
          <cell r="J6">
            <v>319.25</v>
          </cell>
        </row>
        <row r="7">
          <cell r="G7" t="str">
            <v>58,950</v>
          </cell>
          <cell r="J7">
            <v>58.910000000000004</v>
          </cell>
        </row>
        <row r="12">
          <cell r="L12">
            <v>5746.4273575</v>
          </cell>
          <cell r="M12">
            <v>5746.4273575</v>
          </cell>
        </row>
        <row r="15">
          <cell r="G15" t="str">
            <v>23,630</v>
          </cell>
          <cell r="J15">
            <v>23.68</v>
          </cell>
        </row>
        <row r="23">
          <cell r="G23" t="str">
            <v>69,000</v>
          </cell>
          <cell r="J23">
            <v>68.05</v>
          </cell>
        </row>
        <row r="31">
          <cell r="G31" t="str">
            <v>980,000</v>
          </cell>
          <cell r="J31">
            <v>978.5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40059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f>IF(J3=2,F4-3,F4-1)</f>
        <v>40058</v>
      </c>
      <c r="F4" s="9">
        <f ca="1">TODAY()</f>
        <v>40059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1053.17</v>
      </c>
      <c r="F6" s="15">
        <f>'[1]инд-обновл'!B57</f>
        <v>1072.25</v>
      </c>
      <c r="G6" s="16">
        <f>IF(ISERROR(F6/E6-1),"н/д",F6/E6-1)</f>
        <v>0.01811673329092156</v>
      </c>
      <c r="H6" s="16">
        <f>IF(ISERROR(F6/D6-1),"н/д",F6/D6-1)</f>
        <v>-0.0012760567053519134</v>
      </c>
      <c r="I6" s="16">
        <f>IF(ISERROR(F6/C6-1),"н/д",F6/C6-1)</f>
        <v>0.690206339948612</v>
      </c>
      <c r="J6" s="16">
        <f>IF(ISERROR(F6/B6-1),"н/д",F6/B6-1)</f>
        <v>-0.5348398348025265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1076.69</v>
      </c>
      <c r="F7" s="15">
        <f>'[1]инд-обновл'!B58</f>
        <v>1095.44</v>
      </c>
      <c r="G7" s="16">
        <f>IF(ISERROR(F7/E7-1),"н/д",F7/E7-1)</f>
        <v>0.017414483277452097</v>
      </c>
      <c r="H7" s="16">
        <f>IF(ISERROR(F7/D7-1),"н/д",F7/D7-1)</f>
        <v>-0.008633640427881062</v>
      </c>
      <c r="I7" s="16">
        <f>IF(ISERROR(F7/C7-1),"н/д",F7/C7-1)</f>
        <v>0.7121065299615517</v>
      </c>
      <c r="J7" s="16">
        <f>IF(ISERROR(F7/B7-1),"н/д",F7/B7-1)</f>
        <v>-0.4278969688107125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9310.6</v>
      </c>
      <c r="E10" s="19">
        <f>'[1]СевАм-индексы'!Q4</f>
        <v>9310.6</v>
      </c>
      <c r="F10" s="15">
        <f>'[1]СевАм-индексы'!S4</f>
        <v>9281</v>
      </c>
      <c r="G10" s="16">
        <f aca="true" t="shared" si="0" ref="G10:G16">IF(ISERROR(F10/E10-1),"н/д",F10/E10-1)</f>
        <v>-0.0031791721263936257</v>
      </c>
      <c r="H10" s="16">
        <f aca="true" t="shared" si="1" ref="H10:H16">IF(ISERROR(F10/D10-1),"н/д",F10/D10-1)</f>
        <v>-0.0031791721263936257</v>
      </c>
      <c r="I10" s="16">
        <f aca="true" t="shared" si="2" ref="I10:I16">IF(ISERROR(F10/C10-1),"н/д",F10/C10-1)</f>
        <v>0.027262695233593925</v>
      </c>
      <c r="J10" s="16">
        <f aca="true" t="shared" si="3" ref="J10:J16">IF(ISERROR(F10/B10-1),"н/д",F10/B10-1)</f>
        <v>-0.28848294536321784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1968.89</v>
      </c>
      <c r="E11" s="15">
        <f>'[1]СевАм-индексы'!Q20</f>
        <v>1968.8899999999999</v>
      </c>
      <c r="F11" s="15">
        <f>'[1]СевАм-индексы'!S20</f>
        <v>1967</v>
      </c>
      <c r="G11" s="16">
        <f t="shared" si="0"/>
        <v>-0.0009599317381874251</v>
      </c>
      <c r="H11" s="16">
        <f t="shared" si="1"/>
        <v>-0.0009599317381875361</v>
      </c>
      <c r="I11" s="16">
        <f t="shared" si="2"/>
        <v>0.20511453795773815</v>
      </c>
      <c r="J11" s="16">
        <f t="shared" si="3"/>
        <v>-0.246244635193133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998.04</v>
      </c>
      <c r="E12" s="15">
        <f>'[1]СевАм-индексы'!Q10</f>
        <v>998.04</v>
      </c>
      <c r="F12" s="15">
        <f>'[1]СевАм-индексы'!S10</f>
        <v>995</v>
      </c>
      <c r="G12" s="16">
        <f t="shared" si="0"/>
        <v>-0.0030459701013987317</v>
      </c>
      <c r="H12" s="16">
        <f t="shared" si="1"/>
        <v>-0.0030459701013987317</v>
      </c>
      <c r="I12" s="16">
        <f t="shared" si="2"/>
        <v>0.06782571367246204</v>
      </c>
      <c r="J12" s="16">
        <f t="shared" si="3"/>
        <v>-0.31244644683379863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3583.44</v>
      </c>
      <c r="E13" s="15">
        <f>'[1]евр-индексы'!Q57</f>
        <v>3573.13</v>
      </c>
      <c r="F13" s="15">
        <f>'[1]евр-индексы'!S57</f>
        <v>3577</v>
      </c>
      <c r="G13" s="16">
        <f t="shared" si="0"/>
        <v>0.0010830840187734392</v>
      </c>
      <c r="H13" s="16">
        <f t="shared" si="1"/>
        <v>-0.0017971558055945858</v>
      </c>
      <c r="I13" s="16">
        <f t="shared" si="2"/>
        <v>0.06786001092638427</v>
      </c>
      <c r="J13" s="16">
        <f t="shared" si="3"/>
        <v>-0.3555071079800365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5327.29</v>
      </c>
      <c r="E14" s="15">
        <f>'[1]евр-индексы'!Q44</f>
        <v>5319.84</v>
      </c>
      <c r="F14" s="15">
        <f>'[1]евр-индексы'!S44</f>
        <v>5322</v>
      </c>
      <c r="G14" s="16">
        <f t="shared" si="0"/>
        <v>0.0004060272489398997</v>
      </c>
      <c r="H14" s="16">
        <f t="shared" si="1"/>
        <v>-0.0009930001933440291</v>
      </c>
      <c r="I14" s="16">
        <f t="shared" si="2"/>
        <v>0.0701639027803751</v>
      </c>
      <c r="J14" s="16">
        <f t="shared" si="3"/>
        <v>-0.3304902441785863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4819.7</v>
      </c>
      <c r="E15" s="15">
        <f>'[1]евр-индексы'!Q33</f>
        <v>4817.55</v>
      </c>
      <c r="F15" s="15">
        <f>'[1]евр-индексы'!S33</f>
        <v>4815</v>
      </c>
      <c r="G15" s="16">
        <f t="shared" si="0"/>
        <v>-0.0005293146931532045</v>
      </c>
      <c r="H15" s="16">
        <f t="shared" si="1"/>
        <v>-0.0009751644293213291</v>
      </c>
      <c r="I15" s="16">
        <f t="shared" si="2"/>
        <v>0.05550671994984424</v>
      </c>
      <c r="J15" s="16">
        <f t="shared" si="3"/>
        <v>-0.24961428771798588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10530</v>
      </c>
      <c r="E16" s="15">
        <f>'[1]азия-индексы'!P13</f>
        <v>10280.46</v>
      </c>
      <c r="F16" s="15">
        <f>'[1]азия-индексы'!J14</f>
        <v>10215</v>
      </c>
      <c r="G16" s="16">
        <f t="shared" si="0"/>
        <v>-0.00636741935672136</v>
      </c>
      <c r="H16" s="16">
        <f t="shared" si="1"/>
        <v>-0.02991452991452992</v>
      </c>
      <c r="I16" s="16">
        <f t="shared" si="2"/>
        <v>0.12958801829457078</v>
      </c>
      <c r="J16" s="16">
        <f t="shared" si="3"/>
        <v>-0.30469526389588464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7019.75</v>
      </c>
      <c r="E18" s="15">
        <f>'[1]азия-индексы'!O60</f>
        <v>7039.7699999999995</v>
      </c>
      <c r="F18" s="15">
        <f>'[1]азия-индексы'!J61</f>
        <v>7105</v>
      </c>
      <c r="G18" s="16">
        <f aca="true" t="shared" si="4" ref="G18:G23">IF(ISERROR(F18/E18-1),"н/д",F18/E18-1)</f>
        <v>0.009265927722070577</v>
      </c>
      <c r="H18" s="16">
        <f aca="true" t="shared" si="5" ref="H18:H23">IF(ISERROR(F18/D18-1),"н/д",F18/D18-1)</f>
        <v>0.012144307133444832</v>
      </c>
      <c r="I18" s="16">
        <f aca="true" t="shared" si="6" ref="I18:I23">IF(ISERROR(F18/C18-1),"н/д",F18/C18-1)</f>
        <v>0.5122458926720457</v>
      </c>
      <c r="J18" s="16">
        <f aca="true" t="shared" si="7" ref="J18:J23">IF(ISERROR(F18/B18-1),"н/д",F18/B18-1)</f>
        <v>-0.1463517199120521</v>
      </c>
    </row>
    <row r="19" spans="1:10" ht="18.75">
      <c r="A19" s="14" t="s">
        <v>28</v>
      </c>
      <c r="B19" s="15">
        <v>921.1</v>
      </c>
      <c r="C19" s="19">
        <v>313.34</v>
      </c>
      <c r="D19" s="15">
        <v>547.69</v>
      </c>
      <c r="E19" s="15">
        <f>'[1]азия-индексы'!N122</f>
        <v>547.6899999999999</v>
      </c>
      <c r="F19" s="15">
        <f>'[1]азия-индексы'!J123</f>
        <v>541</v>
      </c>
      <c r="G19" s="16">
        <f t="shared" si="4"/>
        <v>-0.0122149391078894</v>
      </c>
      <c r="H19" s="16">
        <f t="shared" si="5"/>
        <v>-0.012214939107889622</v>
      </c>
      <c r="I19" s="16">
        <f t="shared" si="6"/>
        <v>0.7265590093827792</v>
      </c>
      <c r="J19" s="16">
        <f t="shared" si="7"/>
        <v>-0.41265877754858327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15551.1</v>
      </c>
      <c r="E20" s="15">
        <f>'[1]инд-обновл'!I55</f>
        <v>15467.46</v>
      </c>
      <c r="F20" s="15">
        <f>'[1]инд-обновл'!B55</f>
        <v>15504.305</v>
      </c>
      <c r="G20" s="16">
        <f t="shared" si="4"/>
        <v>0.0023820976424053786</v>
      </c>
      <c r="H20" s="16">
        <f t="shared" si="5"/>
        <v>-0.0030091118956215857</v>
      </c>
      <c r="I20" s="16">
        <f t="shared" si="6"/>
        <v>0.565544264327821</v>
      </c>
      <c r="J20" s="16">
        <f t="shared" si="7"/>
        <v>-0.2362674686094568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2326.91</v>
      </c>
      <c r="E21" s="15">
        <f>'[1]азия-индексы'!N103</f>
        <v>2285.92</v>
      </c>
      <c r="F21" s="15">
        <f>'[1]азия-индексы'!J104</f>
        <v>2323</v>
      </c>
      <c r="G21" s="16">
        <f t="shared" si="4"/>
        <v>0.016221040106390472</v>
      </c>
      <c r="H21" s="16">
        <f t="shared" si="5"/>
        <v>-0.0016803400217455522</v>
      </c>
      <c r="I21" s="16">
        <f t="shared" si="6"/>
        <v>0.6161821366999272</v>
      </c>
      <c r="J21" s="16">
        <f t="shared" si="7"/>
        <v>-0.14955152846421382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900.534</v>
      </c>
      <c r="E22" s="15">
        <f>'[1]азия-индексы'!M49</f>
        <v>906.86</v>
      </c>
      <c r="F22" s="15">
        <f>'[1]азия-индексы'!J50</f>
        <v>957</v>
      </c>
      <c r="G22" s="16">
        <f t="shared" si="4"/>
        <v>0.055289680876871916</v>
      </c>
      <c r="H22" s="16">
        <f t="shared" si="5"/>
        <v>0.06270279634083775</v>
      </c>
      <c r="I22" s="16">
        <f t="shared" si="6"/>
        <v>0.6756108450716556</v>
      </c>
      <c r="J22" s="16">
        <f t="shared" si="7"/>
        <v>-0.3500407497962511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55814.961</v>
      </c>
      <c r="E23" s="15">
        <f>'[1]СевАм-индексы'!Q79</f>
        <v>55814.96</v>
      </c>
      <c r="F23" s="15">
        <f>'[1]СевАм-индексы'!S79</f>
        <v>55386</v>
      </c>
      <c r="G23" s="16">
        <f t="shared" si="4"/>
        <v>-0.007685394740048146</v>
      </c>
      <c r="H23" s="16">
        <f t="shared" si="5"/>
        <v>-0.007685412518697365</v>
      </c>
      <c r="I23" s="16">
        <f t="shared" si="6"/>
        <v>0.37625484544279897</v>
      </c>
      <c r="J23" s="16">
        <f t="shared" si="7"/>
        <v>-0.11155441243984232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70.22</v>
      </c>
      <c r="E25" s="21">
        <f>'[1]инд-обновл'!I61</f>
        <v>67.66</v>
      </c>
      <c r="F25" s="21">
        <f>'[1]инд-обновл'!B61</f>
        <v>68.5769</v>
      </c>
      <c r="G25" s="16">
        <f aca="true" t="shared" si="8" ref="G25:G34">IF(ISERROR(F25/E25-1),"н/д",F25/E25-1)</f>
        <v>0.01355158143659474</v>
      </c>
      <c r="H25" s="16">
        <f aca="true" t="shared" si="9" ref="H25:H34">IF(ISERROR(F25/D25-1),"н/д",F25/D25-1)</f>
        <v>-0.023399316434064454</v>
      </c>
      <c r="I25" s="16">
        <f aca="true" t="shared" si="10" ref="I25:I34">IF(ISERROR(F25/C25-1),"н/д",F25/C25-1)</f>
        <v>0.45939348797616497</v>
      </c>
      <c r="J25" s="16">
        <f aca="true" t="shared" si="11" ref="J25:J34">IF(ISERROR(F25/B25-1),"н/д",F25/B25-1)</f>
        <v>-0.2980870010235416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70.6</v>
      </c>
      <c r="E26" s="21">
        <f>'[1]сырье'!J23</f>
        <v>68.05</v>
      </c>
      <c r="F26" s="21" t="str">
        <f>'[1]сырье'!G23</f>
        <v>69,000</v>
      </c>
      <c r="G26" s="16">
        <f t="shared" si="8"/>
        <v>0.013960323291697385</v>
      </c>
      <c r="H26" s="16">
        <f t="shared" si="9"/>
        <v>-0.022662889518413554</v>
      </c>
      <c r="I26" s="16">
        <f t="shared" si="10"/>
        <v>0.4889943892965041</v>
      </c>
      <c r="J26" s="16">
        <f t="shared" si="11"/>
        <v>-0.30743751881963266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955.2</v>
      </c>
      <c r="E27" s="21">
        <f>'[1]сырье'!J31</f>
        <v>978.5</v>
      </c>
      <c r="F27" s="21" t="str">
        <f>'[1]сырье'!G31</f>
        <v>980,000</v>
      </c>
      <c r="G27" s="16">
        <f t="shared" si="8"/>
        <v>0.0015329586101175963</v>
      </c>
      <c r="H27" s="16">
        <f t="shared" si="9"/>
        <v>0.025963149078726877</v>
      </c>
      <c r="I27" s="16">
        <f t="shared" si="10"/>
        <v>0.11744583808437858</v>
      </c>
      <c r="J27" s="16">
        <f t="shared" si="11"/>
        <v>0.17042875910665245</v>
      </c>
    </row>
    <row r="28" spans="1:10" ht="18.75">
      <c r="A28" s="14" t="s">
        <v>37</v>
      </c>
      <c r="B28" s="21">
        <v>6665.6</v>
      </c>
      <c r="C28" s="22">
        <v>3070</v>
      </c>
      <c r="D28" s="21">
        <v>6329.68</v>
      </c>
      <c r="E28" s="21">
        <f>'[1]инд-обновл'!I64</f>
        <v>6230.26</v>
      </c>
      <c r="F28" s="21">
        <f>'[1]инд-обновл'!B64</f>
        <v>6297.5</v>
      </c>
      <c r="G28" s="16">
        <f t="shared" si="8"/>
        <v>0.010792486990911954</v>
      </c>
      <c r="H28" s="16">
        <f t="shared" si="9"/>
        <v>-0.005083985288355852</v>
      </c>
      <c r="I28" s="16">
        <f t="shared" si="10"/>
        <v>1.0513029315960911</v>
      </c>
      <c r="J28" s="16">
        <f t="shared" si="11"/>
        <v>-0.05522383581373025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18800</v>
      </c>
      <c r="E29" s="21">
        <f>'[1]инд-обновл'!I65</f>
        <v>18100</v>
      </c>
      <c r="F29" s="21">
        <f>'[1]инд-обновл'!B65</f>
        <v>18425</v>
      </c>
      <c r="G29" s="16">
        <f t="shared" si="8"/>
        <v>0.017955801104972302</v>
      </c>
      <c r="H29" s="16">
        <f t="shared" si="9"/>
        <v>-0.019946808510638347</v>
      </c>
      <c r="I29" s="16">
        <f t="shared" si="10"/>
        <v>0.449645948072384</v>
      </c>
      <c r="J29" s="16">
        <f t="shared" si="11"/>
        <v>-0.30471698113207546</v>
      </c>
    </row>
    <row r="30" spans="1:10" ht="18.75">
      <c r="A30" s="14" t="s">
        <v>39</v>
      </c>
      <c r="B30" s="21">
        <v>2365.5</v>
      </c>
      <c r="C30" s="22">
        <v>1495</v>
      </c>
      <c r="D30" s="21">
        <v>1881</v>
      </c>
      <c r="E30" s="21">
        <f>'[1]инд-обновл'!I62</f>
        <v>1846</v>
      </c>
      <c r="F30" s="21">
        <f>'[1]инд-обновл'!B62</f>
        <v>1860</v>
      </c>
      <c r="G30" s="16">
        <f t="shared" si="8"/>
        <v>0.007583965330444142</v>
      </c>
      <c r="H30" s="16">
        <f t="shared" si="9"/>
        <v>-0.011164274322169043</v>
      </c>
      <c r="I30" s="16">
        <f t="shared" si="10"/>
        <v>0.2441471571906355</v>
      </c>
      <c r="J30" s="16">
        <f t="shared" si="11"/>
        <v>-0.2136968928344959</v>
      </c>
    </row>
    <row r="31" spans="1:10" ht="18.75">
      <c r="A31" s="14" t="s">
        <v>40</v>
      </c>
      <c r="B31" s="21">
        <v>67</v>
      </c>
      <c r="C31" s="22">
        <v>47.81</v>
      </c>
      <c r="D31" s="21">
        <v>59.35</v>
      </c>
      <c r="E31" s="21">
        <f>'[1]сырье'!J7</f>
        <v>58.910000000000004</v>
      </c>
      <c r="F31" s="21" t="str">
        <f>'[1]сырье'!G7</f>
        <v>58,950</v>
      </c>
      <c r="G31" s="16">
        <f t="shared" si="8"/>
        <v>0.0006790018672551135</v>
      </c>
      <c r="H31" s="16">
        <f t="shared" si="9"/>
        <v>-0.006739679865206405</v>
      </c>
      <c r="I31" s="16">
        <f t="shared" si="10"/>
        <v>0.23300564735411</v>
      </c>
      <c r="J31" s="16">
        <f t="shared" si="11"/>
        <v>-0.12014925373134322</v>
      </c>
    </row>
    <row r="32" spans="1:10" ht="18.75">
      <c r="A32" s="14" t="s">
        <v>41</v>
      </c>
      <c r="B32" s="21">
        <v>11.4</v>
      </c>
      <c r="C32" s="22">
        <v>11.3</v>
      </c>
      <c r="D32" s="21">
        <v>24.65</v>
      </c>
      <c r="E32" s="21">
        <f>'[1]сырье'!J15</f>
        <v>23.68</v>
      </c>
      <c r="F32" s="21" t="str">
        <f>'[1]сырье'!G15</f>
        <v>23,630</v>
      </c>
      <c r="G32" s="16">
        <f t="shared" si="8"/>
        <v>-0.0021114864864865135</v>
      </c>
      <c r="H32" s="16">
        <f t="shared" si="9"/>
        <v>-0.04137931034482756</v>
      </c>
      <c r="I32" s="16">
        <f t="shared" si="10"/>
        <v>1.091150442477876</v>
      </c>
      <c r="J32" s="16">
        <f t="shared" si="11"/>
        <v>1.0728070175438593</v>
      </c>
    </row>
    <row r="33" spans="1:10" ht="18.75">
      <c r="A33" s="14" t="s">
        <v>42</v>
      </c>
      <c r="B33" s="21">
        <v>503.3</v>
      </c>
      <c r="C33" s="22">
        <v>392.5</v>
      </c>
      <c r="D33" s="21">
        <v>326.5</v>
      </c>
      <c r="E33" s="21">
        <f>'[1]сырье'!J6</f>
        <v>319.25</v>
      </c>
      <c r="F33" s="21" t="str">
        <f>'[1]сырье'!G6</f>
        <v>319,000</v>
      </c>
      <c r="G33" s="16">
        <f t="shared" si="8"/>
        <v>-0.000783085356303892</v>
      </c>
      <c r="H33" s="16">
        <f t="shared" si="9"/>
        <v>-0.02297090352220521</v>
      </c>
      <c r="I33" s="16">
        <f t="shared" si="10"/>
        <v>-0.18726114649681525</v>
      </c>
      <c r="J33" s="16">
        <f t="shared" si="11"/>
        <v>-0.36618319093979734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5810</v>
      </c>
      <c r="E34" s="21">
        <f>'[1]сырье'!M12</f>
        <v>5746.4273575</v>
      </c>
      <c r="F34" s="21">
        <f>'[1]сырье'!L12</f>
        <v>5746.4273575</v>
      </c>
      <c r="G34" s="16">
        <f t="shared" si="8"/>
        <v>0</v>
      </c>
      <c r="H34" s="16">
        <f t="shared" si="9"/>
        <v>-0.01094193502581764</v>
      </c>
      <c r="I34" s="16">
        <f t="shared" si="10"/>
        <v>-0.11417623321669168</v>
      </c>
      <c r="J34" s="16">
        <f t="shared" si="11"/>
        <v>-0.36066272543696676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40057</v>
      </c>
      <c r="E36" s="24">
        <f>'[1]остатки средств на кс'!E5</f>
        <v>40058</v>
      </c>
      <c r="F36" s="24">
        <f ca="1">TODAY()</f>
        <v>40059</v>
      </c>
      <c r="G36" s="25"/>
      <c r="H36" s="25"/>
      <c r="I36" s="25"/>
      <c r="J36" s="11">
        <f>WEEKDAY(F36)</f>
        <v>5</v>
      </c>
    </row>
    <row r="37" spans="1:10" ht="18.75">
      <c r="A37" s="14" t="s">
        <v>45</v>
      </c>
      <c r="B37" s="26">
        <v>10</v>
      </c>
      <c r="C37" s="26">
        <v>13</v>
      </c>
      <c r="D37" s="26">
        <v>10.75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598</v>
      </c>
      <c r="E38" s="26">
        <f>'[1]остатки средств на кс'!F5</f>
        <v>494.2</v>
      </c>
      <c r="F38" s="26">
        <f>'[1]остатки средств на кс'!F4</f>
        <v>489</v>
      </c>
      <c r="G38" s="16">
        <f aca="true" t="shared" si="12" ref="G38:G44">IF(ISERROR(F38/E38-1),"н/д",F38/E38-1)</f>
        <v>-0.010522055847834832</v>
      </c>
      <c r="H38" s="16">
        <f aca="true" t="shared" si="13" ref="H38:H44">IF(ISERROR(F38/D38-1),"н/д",F38/D38-1)</f>
        <v>-0.18227424749163879</v>
      </c>
      <c r="I38" s="16">
        <f aca="true" t="shared" si="14" ref="I38:I44">IF(ISERROR(F38/C38-1),"н/д",F38/C38-1)</f>
        <v>-0.5241339042428961</v>
      </c>
      <c r="J38" s="16">
        <f aca="true" t="shared" si="15" ref="J38:J44">IF(ISERROR(F38/B38-1),"н/д",F38/B38-1)</f>
        <v>-0.39042632759910245</v>
      </c>
    </row>
    <row r="39" spans="1:10" ht="37.5">
      <c r="A39" s="14" t="s">
        <v>47</v>
      </c>
      <c r="B39" s="26">
        <v>576.5</v>
      </c>
      <c r="C39" s="26">
        <v>802.7</v>
      </c>
      <c r="D39" s="26">
        <v>448.5</v>
      </c>
      <c r="E39" s="26">
        <f>'[1]остатки средств на кс'!G5</f>
        <v>352.8</v>
      </c>
      <c r="F39" s="26">
        <f>'[1]остатки средств на кс'!G4</f>
        <v>349.8</v>
      </c>
      <c r="G39" s="16">
        <f t="shared" si="12"/>
        <v>-0.008503401360544172</v>
      </c>
      <c r="H39" s="16">
        <f t="shared" si="13"/>
        <v>-0.22006688963210697</v>
      </c>
      <c r="I39" s="16">
        <f t="shared" si="14"/>
        <v>-0.5642207549520368</v>
      </c>
      <c r="J39" s="16">
        <f t="shared" si="15"/>
        <v>-0.393235039028621</v>
      </c>
    </row>
    <row r="40" spans="1:10" ht="18.75">
      <c r="A40" s="14" t="s">
        <v>48</v>
      </c>
      <c r="B40" s="26">
        <v>5.5</v>
      </c>
      <c r="C40" s="26">
        <v>15.7</v>
      </c>
      <c r="D40" s="26">
        <v>10.1</v>
      </c>
      <c r="E40" s="26">
        <f>'[1]rates-cbr'!AE8</f>
        <v>10.01</v>
      </c>
      <c r="F40" s="26">
        <f>'[1]rates-cbr'!AF8</f>
        <v>9.98</v>
      </c>
      <c r="G40" s="16">
        <f t="shared" si="12"/>
        <v>-0.0029970029970028955</v>
      </c>
      <c r="H40" s="16">
        <f t="shared" si="13"/>
        <v>-0.01188118811881178</v>
      </c>
      <c r="I40" s="16">
        <f t="shared" si="14"/>
        <v>-0.3643312101910827</v>
      </c>
      <c r="J40" s="16">
        <f t="shared" si="15"/>
        <v>0.8145454545454547</v>
      </c>
    </row>
    <row r="41" spans="1:10" ht="18.75">
      <c r="A41" s="14" t="s">
        <v>49</v>
      </c>
      <c r="B41" s="26">
        <v>6.78</v>
      </c>
      <c r="C41" s="26">
        <v>21.61</v>
      </c>
      <c r="D41" s="26">
        <v>13.3</v>
      </c>
      <c r="E41" s="26">
        <f>'[1]rates-cbr'!AA8</f>
        <v>13.13</v>
      </c>
      <c r="F41" s="26">
        <f>'[1]rates-cbr'!AB8</f>
        <v>13.19</v>
      </c>
      <c r="G41" s="16">
        <f t="shared" si="12"/>
        <v>0.004569687738004369</v>
      </c>
      <c r="H41" s="16">
        <f t="shared" si="13"/>
        <v>-0.008270676691729428</v>
      </c>
      <c r="I41" s="16">
        <f t="shared" si="14"/>
        <v>-0.3896344285053216</v>
      </c>
      <c r="J41" s="16">
        <f t="shared" si="15"/>
        <v>0.9454277286135693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0.334</v>
      </c>
      <c r="E42" s="26">
        <v>0.361</v>
      </c>
      <c r="F42" s="26">
        <v>0.348</v>
      </c>
      <c r="G42" s="16">
        <f t="shared" si="12"/>
        <v>-0.03601108033240996</v>
      </c>
      <c r="H42" s="16">
        <f t="shared" si="13"/>
        <v>0.041916167664670434</v>
      </c>
      <c r="I42" s="16">
        <f t="shared" si="14"/>
        <v>-0.7557894736842106</v>
      </c>
      <c r="J42" s="16">
        <f t="shared" si="15"/>
        <v>-0.9260046778651925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31.8397</v>
      </c>
      <c r="E43" s="26">
        <f>'[1]курсы валют'!O18</f>
        <v>31.774409937888194</v>
      </c>
      <c r="F43" s="26">
        <f>'[1]курсы валют'!M18</f>
        <v>31.973</v>
      </c>
      <c r="G43" s="16">
        <f t="shared" si="12"/>
        <v>0.006250000000000089</v>
      </c>
      <c r="H43" s="16">
        <f t="shared" si="13"/>
        <v>0.004186597235526612</v>
      </c>
      <c r="I43" s="16">
        <f t="shared" si="14"/>
        <v>0.08788703640694107</v>
      </c>
      <c r="J43" s="16">
        <f t="shared" si="15"/>
        <v>0.30502040816326526</v>
      </c>
    </row>
    <row r="44" spans="1:10" ht="18.75">
      <c r="A44" s="14" t="s">
        <v>52</v>
      </c>
      <c r="B44" s="26">
        <v>36</v>
      </c>
      <c r="C44" s="26">
        <v>41.4275</v>
      </c>
      <c r="D44" s="26">
        <v>45.4321</v>
      </c>
      <c r="E44" s="26">
        <f>'[1]курсы валют'!O21</f>
        <v>45.65005770485223</v>
      </c>
      <c r="F44" s="26">
        <f>'[1]курсы валют'!M21</f>
        <v>45.488</v>
      </c>
      <c r="G44" s="16">
        <f t="shared" si="12"/>
        <v>-0.003550000000000164</v>
      </c>
      <c r="H44" s="16">
        <f t="shared" si="13"/>
        <v>0.0012304075752607169</v>
      </c>
      <c r="I44" s="16">
        <f t="shared" si="14"/>
        <v>0.09801460382596106</v>
      </c>
      <c r="J44" s="16">
        <f t="shared" si="15"/>
        <v>0.26355555555555554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40032</v>
      </c>
      <c r="E45" s="31">
        <f>'[1]ЗВР-cbr'!A3</f>
        <v>40039</v>
      </c>
      <c r="F45" s="31">
        <f>'[1]ЗВР-cbr'!A2</f>
        <v>40046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403.4</v>
      </c>
      <c r="E46" s="26">
        <f>'[1]ЗВР-cbr'!B3</f>
        <v>400.6</v>
      </c>
      <c r="F46" s="26">
        <f>'[1]ЗВР-cbr'!B2</f>
        <v>398.3</v>
      </c>
      <c r="G46" s="16">
        <f>IF(ISERROR(F46/E46-1),"н/д",F46/E46-1)</f>
        <v>-0.005741387918122842</v>
      </c>
      <c r="H46" s="16">
        <f>IF(ISERROR(F46/D46-1),"н/д",F46/D46-1)</f>
        <v>-0.012642538423401017</v>
      </c>
      <c r="I46" s="16">
        <f>IF(ISERROR(F46/C46-1),"н/д",F46/C46-1)</f>
        <v>-0.0650234741784037</v>
      </c>
      <c r="J46" s="16">
        <f>IF(ISERROR(F46/B46-1),"н/д",F46/B46-1)</f>
        <v>-0.1705539358600583</v>
      </c>
    </row>
    <row r="47" spans="1:10" ht="18.75">
      <c r="A47" s="33"/>
      <c r="B47" s="31">
        <v>39448</v>
      </c>
      <c r="C47" s="31">
        <v>39814</v>
      </c>
      <c r="D47" s="31">
        <v>40028</v>
      </c>
      <c r="E47" s="31">
        <v>40049</v>
      </c>
      <c r="F47" s="31">
        <v>40056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8.1</v>
      </c>
      <c r="E48" s="34">
        <v>8.3</v>
      </c>
      <c r="F48" s="34">
        <v>8.2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39965</v>
      </c>
      <c r="E49" s="31">
        <v>39995</v>
      </c>
      <c r="F49" s="31">
        <v>40026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12861.1</v>
      </c>
      <c r="E50" s="26">
        <v>13161</v>
      </c>
      <c r="F50" s="26">
        <v>13121</v>
      </c>
      <c r="G50" s="16">
        <f>IF(ISERROR(F50/E50-1),"н/д",F50/E50-1)</f>
        <v>-0.003039282729275894</v>
      </c>
      <c r="H50" s="16"/>
      <c r="I50" s="16">
        <f>IF(ISERROR(E50/C50-1),"н/д",E50/C50-1)</f>
        <v>-0.024619808496131435</v>
      </c>
      <c r="J50" s="16">
        <f>IF(ISERROR(E50/B50-1),"н/д",E50/B50-1)</f>
        <v>-0.008370943558291488</v>
      </c>
    </row>
    <row r="51" spans="1:10" ht="75">
      <c r="A51" s="14" t="s">
        <v>58</v>
      </c>
      <c r="B51" s="26">
        <v>106.3</v>
      </c>
      <c r="C51" s="26">
        <v>102.1</v>
      </c>
      <c r="D51" s="26">
        <v>82.9</v>
      </c>
      <c r="E51" s="26">
        <v>87.9</v>
      </c>
      <c r="F51" s="26">
        <v>89.2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39661</v>
      </c>
      <c r="E57" s="40">
        <v>39995</v>
      </c>
      <c r="F57" s="40">
        <v>40026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5677.42</v>
      </c>
      <c r="C58" s="15">
        <v>3801.19</v>
      </c>
      <c r="D58" s="15">
        <v>1308.48</v>
      </c>
      <c r="E58" s="15">
        <v>527.8</v>
      </c>
      <c r="F58" s="15">
        <v>632.8</v>
      </c>
      <c r="G58" s="16">
        <f>IF(ISERROR(F58/E58-1),"н/д",F58/E58-1)</f>
        <v>0.19893899204244025</v>
      </c>
      <c r="H58" s="16">
        <f>IF(ISERROR(F58/D58-1),"н/д",F58/D58-1)</f>
        <v>-0.5163854243091222</v>
      </c>
      <c r="I58" s="16">
        <f>IF(ISERROR(C58/B58-1),"н/д",C58/B58-1)</f>
        <v>-0.33047229199178496</v>
      </c>
      <c r="J58" s="42"/>
    </row>
    <row r="59" spans="1:10" ht="37.5">
      <c r="A59" s="14" t="s">
        <v>70</v>
      </c>
      <c r="B59" s="15">
        <v>3596.82</v>
      </c>
      <c r="C59" s="15">
        <v>4725.01</v>
      </c>
      <c r="D59" s="15">
        <v>558.97</v>
      </c>
      <c r="E59" s="15">
        <v>770.7</v>
      </c>
      <c r="F59" s="15">
        <v>803.1</v>
      </c>
      <c r="G59" s="16">
        <f>IF(ISERROR(F59/E59-1),"н/д",F59/E59-1)</f>
        <v>0.042039704165044656</v>
      </c>
      <c r="H59" s="16">
        <f>IF(ISERROR(F59/D59-1),"н/д",F59/D59-1)</f>
        <v>0.43674973612179535</v>
      </c>
      <c r="I59" s="16">
        <f>IF(ISERROR(C59/B59-1),"н/д",C59/B59-1)</f>
        <v>0.31366318025366846</v>
      </c>
      <c r="J59" s="42"/>
    </row>
    <row r="60" spans="1:10" ht="18.75">
      <c r="A60" s="14" t="s">
        <v>71</v>
      </c>
      <c r="B60" s="15">
        <f>B58-B59</f>
        <v>2080.6</v>
      </c>
      <c r="C60" s="15">
        <f>C58-C59</f>
        <v>-923.8200000000002</v>
      </c>
      <c r="D60" s="15">
        <f>D58-D59</f>
        <v>749.51</v>
      </c>
      <c r="E60" s="15">
        <f>E58-E59</f>
        <v>-242.9000000000001</v>
      </c>
      <c r="F60" s="15">
        <f>F58-F59</f>
        <v>-170.30000000000007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39600</v>
      </c>
      <c r="E61" s="43">
        <v>39934</v>
      </c>
      <c r="F61" s="43">
        <v>39965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43.846</v>
      </c>
      <c r="E62" s="38">
        <v>22.7</v>
      </c>
      <c r="F62" s="38">
        <v>24.522</v>
      </c>
      <c r="G62" s="16">
        <f>IF(ISERROR(F62/E62-1),"н/д",F62/E62-1)</f>
        <v>0.08026431718061677</v>
      </c>
      <c r="H62" s="16">
        <f>IF(ISERROR(F62/D62-1),"н/д",F62/D62-1)</f>
        <v>-0.4407243534187839</v>
      </c>
      <c r="I62" s="44"/>
      <c r="J62" s="45"/>
    </row>
    <row r="63" spans="1:10" ht="18.75">
      <c r="A63" s="14" t="s">
        <v>73</v>
      </c>
      <c r="B63" s="26"/>
      <c r="C63" s="26"/>
      <c r="D63" s="38">
        <v>25.539</v>
      </c>
      <c r="E63" s="38">
        <v>13.9</v>
      </c>
      <c r="F63" s="38">
        <v>15.494</v>
      </c>
      <c r="G63" s="16">
        <f>IF(ISERROR(F63/E63-1),"н/д",F63/E63-1)</f>
        <v>0.11467625899280565</v>
      </c>
      <c r="H63" s="16">
        <f>IF(ISERROR(F63/D63-1),"н/д",F63/D63-1)</f>
        <v>-0.39332002036101654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18.306999999999995</v>
      </c>
      <c r="E64" s="38">
        <f>E62-E63</f>
        <v>8.799999999999999</v>
      </c>
      <c r="F64" s="38">
        <f>F62-F63</f>
        <v>9.027999999999999</v>
      </c>
      <c r="G64" s="16">
        <f>IF(ISERROR(F64/E64-1),"н/д",F64/E64-1)</f>
        <v>0.02590909090909088</v>
      </c>
      <c r="H64" s="16">
        <f>IF(ISERROR(F64/D64-1),"н/д",F64/D64-1)</f>
        <v>-0.5068553012508876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2009-09-03T09:07:48Z</cp:lastPrinted>
  <dcterms:created xsi:type="dcterms:W3CDTF">2009-09-03T09:06:48Z</dcterms:created>
  <dcterms:modified xsi:type="dcterms:W3CDTF">2009-09-03T09:08:10Z</dcterms:modified>
  <cp:category/>
  <cp:version/>
  <cp:contentType/>
  <cp:contentStatus/>
</cp:coreProperties>
</file>