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<sst xmlns="http://schemas.openxmlformats.org/spreadsheetml/2006/main" count="79" uniqueCount="74">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</sst>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10371</v>
          </cell>
          <cell r="S10">
            <v>10443.800000000001</v>
          </cell>
        </row>
        <row r="41">
          <cell r="L41">
            <v>1017</v>
          </cell>
          <cell r="S41">
            <v>1039.33</v>
          </cell>
        </row>
        <row r="49">
          <cell r="L49">
            <v>7469</v>
          </cell>
          <cell r="S49">
            <v>7502.46</v>
          </cell>
        </row>
        <row r="77">
          <cell r="L77">
            <v>2457</v>
          </cell>
          <cell r="S77">
            <v>2439.3599999999997</v>
          </cell>
        </row>
        <row r="96">
          <cell r="L96">
            <v>583</v>
          </cell>
          <cell r="S96">
            <v>577.97</v>
          </cell>
        </row>
      </sheetData>
      <sheetData sheetId="1">
        <row r="27">
          <cell r="Q27">
            <v>5134.360000000001</v>
          </cell>
          <cell r="S27">
            <v>5179</v>
          </cell>
        </row>
        <row r="36">
          <cell r="Q36">
            <v>5668.65</v>
          </cell>
          <cell r="S36">
            <v>5734</v>
          </cell>
        </row>
        <row r="47">
          <cell r="Q47">
            <v>3812.16</v>
          </cell>
          <cell r="S47">
            <v>3848</v>
          </cell>
        </row>
      </sheetData>
      <sheetData sheetId="2">
        <row r="2">
          <cell r="Q2">
            <v>9820.2</v>
          </cell>
          <cell r="S2">
            <v>9779</v>
          </cell>
        </row>
        <row r="8">
          <cell r="Q8">
            <v>1068.3000000000002</v>
          </cell>
          <cell r="S8">
            <v>1065</v>
          </cell>
        </row>
        <row r="18">
          <cell r="Q18">
            <v>2132.86</v>
          </cell>
          <cell r="S18">
            <v>2138</v>
          </cell>
        </row>
        <row r="69">
          <cell r="Q69">
            <v>60703.009999999995</v>
          </cell>
          <cell r="S69">
            <v>60928</v>
          </cell>
        </row>
      </sheetData>
      <sheetData sheetId="3">
        <row r="55">
          <cell r="B55">
            <v>16911.6</v>
          </cell>
          <cell r="I55">
            <v>16741.3</v>
          </cell>
        </row>
        <row r="57">
          <cell r="B57">
            <v>1229.86</v>
          </cell>
          <cell r="I57">
            <v>1210.57</v>
          </cell>
        </row>
        <row r="58">
          <cell r="B58">
            <v>1187.67</v>
          </cell>
          <cell r="I58">
            <v>1165.11</v>
          </cell>
        </row>
        <row r="61">
          <cell r="B61">
            <v>69.33</v>
          </cell>
          <cell r="I61">
            <v>68.69</v>
          </cell>
        </row>
        <row r="62">
          <cell r="B62">
            <v>1904</v>
          </cell>
          <cell r="I62">
            <v>1884</v>
          </cell>
        </row>
        <row r="64">
          <cell r="B64">
            <v>6291.77</v>
          </cell>
          <cell r="I64">
            <v>6185.06</v>
          </cell>
        </row>
        <row r="65">
          <cell r="B65">
            <v>17700</v>
          </cell>
          <cell r="I65">
            <v>17400</v>
          </cell>
        </row>
      </sheetData>
      <sheetData sheetId="4">
        <row r="18">
          <cell r="M18">
            <v>30.3711</v>
          </cell>
          <cell r="O18">
            <v>30.37444118853074</v>
          </cell>
        </row>
        <row r="21">
          <cell r="M21">
            <v>44.5271</v>
          </cell>
          <cell r="O21">
            <v>44.68080195873806</v>
          </cell>
        </row>
      </sheetData>
      <sheetData sheetId="5">
        <row r="2">
          <cell r="A2">
            <v>40067</v>
          </cell>
          <cell r="B2">
            <v>410.9</v>
          </cell>
        </row>
        <row r="3">
          <cell r="A3">
            <v>40060</v>
          </cell>
          <cell r="B3">
            <v>404.9</v>
          </cell>
        </row>
        <row r="4">
          <cell r="A4">
            <v>40053</v>
          </cell>
          <cell r="B4">
            <v>404.9</v>
          </cell>
        </row>
      </sheetData>
      <sheetData sheetId="7">
        <row r="8">
          <cell r="AA8">
            <v>12.95</v>
          </cell>
          <cell r="AB8">
            <v>13.06</v>
          </cell>
          <cell r="AE8">
            <v>9.9</v>
          </cell>
          <cell r="AF8">
            <v>10.13</v>
          </cell>
        </row>
      </sheetData>
      <sheetData sheetId="9">
        <row r="4">
          <cell r="F4">
            <v>480.8</v>
          </cell>
          <cell r="G4">
            <v>354.9</v>
          </cell>
        </row>
        <row r="5">
          <cell r="F5">
            <v>475.1</v>
          </cell>
          <cell r="G5">
            <v>346.3</v>
          </cell>
        </row>
      </sheetData>
      <sheetData sheetId="11">
        <row r="7">
          <cell r="G7" t="str">
            <v>70,300</v>
          </cell>
          <cell r="J7">
            <v>69.71</v>
          </cell>
        </row>
        <row r="12">
          <cell r="L12">
            <v>5171.97054675</v>
          </cell>
          <cell r="M12">
            <v>5124.211992</v>
          </cell>
        </row>
        <row r="14">
          <cell r="G14" t="str">
            <v>318,500</v>
          </cell>
          <cell r="J14">
            <v>316</v>
          </cell>
        </row>
        <row r="15">
          <cell r="G15" t="str">
            <v>62,810</v>
          </cell>
          <cell r="J15">
            <v>62.6</v>
          </cell>
        </row>
        <row r="23">
          <cell r="G23" t="str">
            <v>23,410</v>
          </cell>
          <cell r="J23">
            <v>23.22</v>
          </cell>
        </row>
        <row r="33">
          <cell r="G33" t="str">
            <v>1015,400</v>
          </cell>
          <cell r="J33">
            <v>1004.9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H18" sqref="H18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40078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39448</v>
      </c>
      <c r="C4" s="9">
        <v>39814</v>
      </c>
      <c r="D4" s="9">
        <v>40057</v>
      </c>
      <c r="E4" s="9">
        <v>40077</v>
      </c>
      <c r="F4" s="9">
        <v>40078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1073.62</v>
      </c>
      <c r="E6" s="15">
        <f>'[1]инд-обновл'!I57</f>
        <v>1210.57</v>
      </c>
      <c r="F6" s="15">
        <f>'[1]инд-обновл'!B57</f>
        <v>1229.86</v>
      </c>
      <c r="G6" s="16">
        <f>IF(ISERROR(F6/E6-1),"н/д",F6/E6-1)</f>
        <v>0.015934642358558238</v>
      </c>
      <c r="H6" s="16">
        <f>IF(ISERROR(F6/D6-1),"н/д",F6/D6-1)</f>
        <v>0.1455263501052515</v>
      </c>
      <c r="I6" s="16">
        <f>IF(ISERROR(F6/C6-1),"н/д",F6/C6-1)</f>
        <v>0.9386497265089297</v>
      </c>
      <c r="J6" s="16">
        <f>IF(ISERROR(F6/B6-1),"н/д",F6/B6-1)</f>
        <v>-0.4664659540501146</v>
      </c>
    </row>
    <row r="7" spans="1:10" ht="18.75">
      <c r="A7" s="14" t="s">
        <v>16</v>
      </c>
      <c r="B7" s="15">
        <v>1914.76</v>
      </c>
      <c r="C7" s="15">
        <v>639.82</v>
      </c>
      <c r="D7" s="15">
        <v>1104.98</v>
      </c>
      <c r="E7" s="15">
        <f>'[1]инд-обновл'!I58</f>
        <v>1165.11</v>
      </c>
      <c r="F7" s="15">
        <f>'[1]инд-обновл'!B58</f>
        <v>1187.67</v>
      </c>
      <c r="G7" s="16">
        <f>IF(ISERROR(F7/E7-1),"н/д",F7/E7-1)</f>
        <v>0.019362978602878833</v>
      </c>
      <c r="H7" s="16">
        <f>IF(ISERROR(F7/D7-1),"н/д",F7/D7-1)</f>
        <v>0.07483393364585789</v>
      </c>
      <c r="I7" s="16">
        <f>IF(ISERROR(F7/C7-1),"н/д",F7/C7-1)</f>
        <v>0.8562564471257541</v>
      </c>
      <c r="J7" s="16">
        <f>IF(ISERROR(F7/B7-1),"н/д",F7/B7-1)</f>
        <v>-0.379729052204976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9310.6</v>
      </c>
      <c r="E9" s="19">
        <f>'[1]СевАм-индексы'!Q2</f>
        <v>9820.2</v>
      </c>
      <c r="F9" s="15">
        <f>'[1]СевАм-индексы'!S2</f>
        <v>9779</v>
      </c>
      <c r="G9" s="16">
        <f aca="true" t="shared" si="0" ref="G9:G15">IF(ISERROR(F9/E9-1),"н/д",F9/E9-1)</f>
        <v>-0.004195433901549972</v>
      </c>
      <c r="H9" s="16">
        <f aca="true" t="shared" si="1" ref="H9:H15">IF(ISERROR(F9/D9-1),"н/д",F9/D9-1)</f>
        <v>0.05030825081090362</v>
      </c>
      <c r="I9" s="16">
        <f aca="true" t="shared" si="2" ref="I9:I15">IF(ISERROR(F9/C9-1),"н/д",F9/C9-1)</f>
        <v>0.08238356822425552</v>
      </c>
      <c r="J9" s="16">
        <f aca="true" t="shared" si="3" ref="J9:J15">IF(ISERROR(F9/B9-1),"н/д",F9/B9-1)</f>
        <v>-0.2503043554258062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1968.89</v>
      </c>
      <c r="E10" s="15">
        <f>'[1]СевАм-индексы'!Q18</f>
        <v>2132.86</v>
      </c>
      <c r="F10" s="15">
        <f>'[1]СевАм-индексы'!S18</f>
        <v>2138</v>
      </c>
      <c r="G10" s="16">
        <f t="shared" si="0"/>
        <v>0.002409909698714241</v>
      </c>
      <c r="H10" s="16">
        <f t="shared" si="1"/>
        <v>0.08589103505020579</v>
      </c>
      <c r="I10" s="16">
        <f t="shared" si="2"/>
        <v>0.30988046881222386</v>
      </c>
      <c r="J10" s="16">
        <f t="shared" si="3"/>
        <v>-0.18071735131820965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998.04</v>
      </c>
      <c r="E11" s="15">
        <f>'[1]СевАм-индексы'!Q8</f>
        <v>1068.3000000000002</v>
      </c>
      <c r="F11" s="15">
        <f>'[1]СевАм-индексы'!S8</f>
        <v>1065</v>
      </c>
      <c r="G11" s="16">
        <f t="shared" si="0"/>
        <v>-0.0030890199382197503</v>
      </c>
      <c r="H11" s="16">
        <f t="shared" si="1"/>
        <v>0.06709149933870395</v>
      </c>
      <c r="I11" s="16">
        <f t="shared" si="2"/>
        <v>0.1429491307147457</v>
      </c>
      <c r="J11" s="16">
        <f t="shared" si="3"/>
        <v>-0.2640758451035131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3583.44</v>
      </c>
      <c r="E12" s="15">
        <f>'[1]евр-индексы'!Q47</f>
        <v>3812.16</v>
      </c>
      <c r="F12" s="15">
        <f>'[1]евр-индексы'!S47</f>
        <v>3848</v>
      </c>
      <c r="G12" s="16">
        <f t="shared" si="0"/>
        <v>0.009401494166037194</v>
      </c>
      <c r="H12" s="16">
        <f t="shared" si="1"/>
        <v>0.07382849998883745</v>
      </c>
      <c r="I12" s="16">
        <f t="shared" si="2"/>
        <v>0.1487630198615395</v>
      </c>
      <c r="J12" s="16">
        <f t="shared" si="3"/>
        <v>-0.30667915893407327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5327.29</v>
      </c>
      <c r="E13" s="15">
        <f>'[1]евр-индексы'!Q36</f>
        <v>5668.65</v>
      </c>
      <c r="F13" s="15">
        <f>'[1]евр-индексы'!S36</f>
        <v>5734</v>
      </c>
      <c r="G13" s="16">
        <f t="shared" si="0"/>
        <v>0.01152831802986598</v>
      </c>
      <c r="H13" s="16">
        <f t="shared" si="1"/>
        <v>0.07634463301228211</v>
      </c>
      <c r="I13" s="16">
        <f t="shared" si="2"/>
        <v>0.1530101124657406</v>
      </c>
      <c r="J13" s="16">
        <f t="shared" si="3"/>
        <v>-0.27866047728673693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4819.7</v>
      </c>
      <c r="E14" s="15">
        <f>'[1]евр-индексы'!Q27</f>
        <v>5134.360000000001</v>
      </c>
      <c r="F14" s="15">
        <f>'[1]евр-индексы'!S27</f>
        <v>5179</v>
      </c>
      <c r="G14" s="16">
        <f t="shared" si="0"/>
        <v>0.00869436502309906</v>
      </c>
      <c r="H14" s="16">
        <f t="shared" si="1"/>
        <v>0.07454820839471332</v>
      </c>
      <c r="I14" s="16">
        <f t="shared" si="2"/>
        <v>0.13529995900731961</v>
      </c>
      <c r="J14" s="16">
        <f t="shared" si="3"/>
        <v>-0.1928873096763134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10530</v>
      </c>
      <c r="E15" s="15">
        <f>'[1]азия-индексы'!S10</f>
        <v>10443.800000000001</v>
      </c>
      <c r="F15" s="15">
        <f>'[1]азия-индексы'!L10</f>
        <v>10371</v>
      </c>
      <c r="G15" s="16">
        <f t="shared" si="0"/>
        <v>-0.006970642869453703</v>
      </c>
      <c r="H15" s="16">
        <f t="shared" si="1"/>
        <v>-0.015099715099715083</v>
      </c>
      <c r="I15" s="16">
        <f t="shared" si="2"/>
        <v>0.14683870168702828</v>
      </c>
      <c r="J15" s="16">
        <f t="shared" si="3"/>
        <v>-0.2940768068393754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7019.75</v>
      </c>
      <c r="E17" s="15">
        <f>'[1]азия-индексы'!S49</f>
        <v>7502.46</v>
      </c>
      <c r="F17" s="15">
        <f>'[1]азия-индексы'!L49</f>
        <v>7469</v>
      </c>
      <c r="G17" s="16">
        <f aca="true" t="shared" si="4" ref="G17:G22">IF(ISERROR(F17/E17-1),"н/д",F17/E17-1)</f>
        <v>-0.004459870495810758</v>
      </c>
      <c r="H17" s="16">
        <f aca="true" t="shared" si="5" ref="H17:H22">IF(ISERROR(F17/D17-1),"н/д",F17/D17-1)</f>
        <v>0.0639980056269811</v>
      </c>
      <c r="I17" s="16">
        <f aca="true" t="shared" si="6" ref="I17:I22">IF(ISERROR(F17/C17-1),"н/д",F17/C17-1)</f>
        <v>0.589720559094653</v>
      </c>
      <c r="J17" s="16">
        <f aca="true" t="shared" si="7" ref="J17:J22">IF(ISERROR(F17/B17-1),"н/д",F17/B17-1)</f>
        <v>-0.1026180149223247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547.69</v>
      </c>
      <c r="E18" s="15">
        <f>'[1]азия-индексы'!S96</f>
        <v>577.97</v>
      </c>
      <c r="F18" s="15">
        <f>'[1]азия-индексы'!L96</f>
        <v>583</v>
      </c>
      <c r="G18" s="16">
        <f t="shared" si="4"/>
        <v>0.00870287385158397</v>
      </c>
      <c r="H18" s="16">
        <f t="shared" si="5"/>
        <v>0.06447077726451078</v>
      </c>
      <c r="I18" s="16">
        <f t="shared" si="6"/>
        <v>0.8605987106657307</v>
      </c>
      <c r="J18" s="16">
        <f t="shared" si="7"/>
        <v>-0.3670611225708392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15551.1</v>
      </c>
      <c r="E19" s="15">
        <f>'[1]инд-обновл'!I55</f>
        <v>16741.3</v>
      </c>
      <c r="F19" s="15">
        <f>'[1]инд-обновл'!B55</f>
        <v>16911.6</v>
      </c>
      <c r="G19" s="16">
        <f t="shared" si="4"/>
        <v>0.010172447778846294</v>
      </c>
      <c r="H19" s="16">
        <f t="shared" si="5"/>
        <v>0.08748577271061198</v>
      </c>
      <c r="I19" s="16">
        <f t="shared" si="6"/>
        <v>0.7076456107259483</v>
      </c>
      <c r="J19" s="16">
        <f t="shared" si="7"/>
        <v>-0.16694498219273235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2326.91</v>
      </c>
      <c r="E20" s="15">
        <f>'[1]азия-индексы'!S77</f>
        <v>2439.3599999999997</v>
      </c>
      <c r="F20" s="15">
        <f>'[1]азия-индексы'!L77</f>
        <v>2457</v>
      </c>
      <c r="G20" s="16">
        <f t="shared" si="4"/>
        <v>0.007231404958677912</v>
      </c>
      <c r="H20" s="16">
        <f t="shared" si="5"/>
        <v>0.05590676046774479</v>
      </c>
      <c r="I20" s="16">
        <f t="shared" si="6"/>
        <v>0.7094100343830052</v>
      </c>
      <c r="J20" s="16">
        <f t="shared" si="7"/>
        <v>-0.10049423393739698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900.534</v>
      </c>
      <c r="E21" s="15">
        <f>'[1]азия-индексы'!S41</f>
        <v>1039.33</v>
      </c>
      <c r="F21" s="15">
        <f>'[1]азия-индексы'!L41</f>
        <v>1017</v>
      </c>
      <c r="G21" s="16">
        <f t="shared" si="4"/>
        <v>-0.02148499514110047</v>
      </c>
      <c r="H21" s="16">
        <f t="shared" si="5"/>
        <v>0.12932993090766143</v>
      </c>
      <c r="I21" s="16">
        <f t="shared" si="6"/>
        <v>0.7806648165495023</v>
      </c>
      <c r="J21" s="16">
        <f t="shared" si="7"/>
        <v>-0.3092909535452323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55814.961</v>
      </c>
      <c r="E22" s="15">
        <f>'[1]СевАм-индексы'!Q69</f>
        <v>60703.009999999995</v>
      </c>
      <c r="F22" s="15">
        <f>'[1]СевАм-индексы'!S69</f>
        <v>60928</v>
      </c>
      <c r="G22" s="16">
        <f t="shared" si="4"/>
        <v>0.0037064059920588477</v>
      </c>
      <c r="H22" s="16">
        <f t="shared" si="5"/>
        <v>0.09160696179649741</v>
      </c>
      <c r="I22" s="16">
        <f t="shared" si="6"/>
        <v>0.5139648146307525</v>
      </c>
      <c r="J22" s="16">
        <f t="shared" si="7"/>
        <v>-0.02265531435985102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70.22</v>
      </c>
      <c r="E24" s="21">
        <f>'[1]инд-обновл'!I61</f>
        <v>68.69</v>
      </c>
      <c r="F24" s="21">
        <f>'[1]инд-обновл'!B61</f>
        <v>69.33</v>
      </c>
      <c r="G24" s="16">
        <f aca="true" t="shared" si="8" ref="G24:G33">IF(ISERROR(F24/E24-1),"н/д",F24/E24-1)</f>
        <v>0.009317222303100836</v>
      </c>
      <c r="H24" s="16">
        <f aca="true" t="shared" si="9" ref="H24:H33">IF(ISERROR(F24/D24-1),"н/д",F24/D24-1)</f>
        <v>-0.012674451723155844</v>
      </c>
      <c r="I24" s="16">
        <f aca="true" t="shared" si="10" ref="I24:I33">IF(ISERROR(F24/C24-1),"н/д",F24/C24-1)</f>
        <v>0.47542030219195563</v>
      </c>
      <c r="J24" s="16">
        <f aca="true" t="shared" si="11" ref="J24:J33">IF(ISERROR(F24/B24-1),"н/д",F24/B24-1)</f>
        <v>-0.29037871033776874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70.6</v>
      </c>
      <c r="E25" s="21">
        <f>'[1]сырье'!J7</f>
        <v>69.71</v>
      </c>
      <c r="F25" s="21" t="str">
        <f>'[1]сырье'!G7</f>
        <v>70,300</v>
      </c>
      <c r="G25" s="16">
        <f t="shared" si="8"/>
        <v>0.008463635059532404</v>
      </c>
      <c r="H25" s="16">
        <f t="shared" si="9"/>
        <v>-0.004249291784702458</v>
      </c>
      <c r="I25" s="16">
        <f t="shared" si="10"/>
        <v>0.5170479067760032</v>
      </c>
      <c r="J25" s="16">
        <f t="shared" si="11"/>
        <v>-0.29438924018869816</v>
      </c>
    </row>
    <row r="26" spans="1:10" ht="18.75">
      <c r="A26" s="14" t="s">
        <v>35</v>
      </c>
      <c r="B26" s="21">
        <v>837.3</v>
      </c>
      <c r="C26" s="21">
        <v>877</v>
      </c>
      <c r="D26" s="21">
        <v>955.2</v>
      </c>
      <c r="E26" s="21">
        <f>'[1]сырье'!J33</f>
        <v>1004.9</v>
      </c>
      <c r="F26" s="21" t="str">
        <f>'[1]сырье'!G33</f>
        <v>1015,400</v>
      </c>
      <c r="G26" s="16">
        <f t="shared" si="8"/>
        <v>0.010448800875709097</v>
      </c>
      <c r="H26" s="16">
        <f t="shared" si="9"/>
        <v>0.06302345058626457</v>
      </c>
      <c r="I26" s="16">
        <f t="shared" si="10"/>
        <v>0.15781071835803884</v>
      </c>
      <c r="J26" s="16">
        <f t="shared" si="11"/>
        <v>0.21270751224172946</v>
      </c>
    </row>
    <row r="27" spans="1:10" ht="18.75">
      <c r="A27" s="14" t="s">
        <v>36</v>
      </c>
      <c r="B27" s="21">
        <v>6665.6</v>
      </c>
      <c r="C27" s="22">
        <v>3070</v>
      </c>
      <c r="D27" s="21">
        <v>6329.68</v>
      </c>
      <c r="E27" s="21">
        <f>'[1]инд-обновл'!I64</f>
        <v>6185.06</v>
      </c>
      <c r="F27" s="21">
        <f>'[1]инд-обновл'!B64</f>
        <v>6291.77</v>
      </c>
      <c r="G27" s="16">
        <f t="shared" si="8"/>
        <v>0.01725286415976557</v>
      </c>
      <c r="H27" s="16">
        <f t="shared" si="9"/>
        <v>-0.0059892443219877745</v>
      </c>
      <c r="I27" s="16">
        <f t="shared" si="10"/>
        <v>1.0494364820846909</v>
      </c>
      <c r="J27" s="16">
        <f t="shared" si="11"/>
        <v>-0.056083473355736935</v>
      </c>
    </row>
    <row r="28" spans="1:10" ht="18.75">
      <c r="A28" s="14" t="s">
        <v>37</v>
      </c>
      <c r="B28" s="21">
        <v>26500</v>
      </c>
      <c r="C28" s="22">
        <v>12710</v>
      </c>
      <c r="D28" s="21">
        <v>18800</v>
      </c>
      <c r="E28" s="21">
        <f>'[1]инд-обновл'!I65</f>
        <v>17400</v>
      </c>
      <c r="F28" s="21">
        <f>'[1]инд-обновл'!B65</f>
        <v>17700</v>
      </c>
      <c r="G28" s="16">
        <f t="shared" si="8"/>
        <v>0.01724137931034475</v>
      </c>
      <c r="H28" s="16">
        <f t="shared" si="9"/>
        <v>-0.058510638297872286</v>
      </c>
      <c r="I28" s="16">
        <f t="shared" si="10"/>
        <v>0.39260424862313137</v>
      </c>
      <c r="J28" s="16">
        <f t="shared" si="11"/>
        <v>-0.33207547169811324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1881</v>
      </c>
      <c r="E29" s="21">
        <f>'[1]инд-обновл'!I62</f>
        <v>1884</v>
      </c>
      <c r="F29" s="21">
        <f>'[1]инд-обновл'!B62</f>
        <v>1904</v>
      </c>
      <c r="G29" s="16">
        <f t="shared" si="8"/>
        <v>0.010615711252653925</v>
      </c>
      <c r="H29" s="16">
        <f t="shared" si="9"/>
        <v>0.01222753854332792</v>
      </c>
      <c r="I29" s="16">
        <f t="shared" si="10"/>
        <v>0.27357859531772566</v>
      </c>
      <c r="J29" s="16">
        <f t="shared" si="11"/>
        <v>-0.19509617417036562</v>
      </c>
    </row>
    <row r="30" spans="1:10" ht="18.75">
      <c r="A30" s="14" t="s">
        <v>39</v>
      </c>
      <c r="B30" s="21">
        <v>67</v>
      </c>
      <c r="C30" s="22">
        <v>47.81</v>
      </c>
      <c r="D30" s="21">
        <v>59.35</v>
      </c>
      <c r="E30" s="21">
        <f>'[1]сырье'!J15</f>
        <v>62.6</v>
      </c>
      <c r="F30" s="21" t="str">
        <f>'[1]сырье'!G15</f>
        <v>62,810</v>
      </c>
      <c r="G30" s="16">
        <f t="shared" si="8"/>
        <v>0.0033546325878595074</v>
      </c>
      <c r="H30" s="16">
        <f t="shared" si="9"/>
        <v>0.0582982308340354</v>
      </c>
      <c r="I30" s="16">
        <f t="shared" si="10"/>
        <v>0.31374189500104577</v>
      </c>
      <c r="J30" s="16">
        <f t="shared" si="11"/>
        <v>-0.06253731343283575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24.65</v>
      </c>
      <c r="E31" s="21">
        <f>'[1]сырье'!J23</f>
        <v>23.22</v>
      </c>
      <c r="F31" s="21" t="str">
        <f>'[1]сырье'!G23</f>
        <v>23,410</v>
      </c>
      <c r="G31" s="16">
        <f t="shared" si="8"/>
        <v>0.00818260120585701</v>
      </c>
      <c r="H31" s="16">
        <f t="shared" si="9"/>
        <v>-0.05030425963488838</v>
      </c>
      <c r="I31" s="16">
        <f t="shared" si="10"/>
        <v>1.0716814159292034</v>
      </c>
      <c r="J31" s="16">
        <f t="shared" si="11"/>
        <v>1.0535087719298244</v>
      </c>
    </row>
    <row r="32" spans="1:10" ht="18.75">
      <c r="A32" s="14" t="s">
        <v>41</v>
      </c>
      <c r="B32" s="21">
        <v>503.3</v>
      </c>
      <c r="C32" s="22">
        <v>392.5</v>
      </c>
      <c r="D32" s="21">
        <v>326.5</v>
      </c>
      <c r="E32" s="21">
        <f>'[1]сырье'!J14</f>
        <v>316</v>
      </c>
      <c r="F32" s="21" t="str">
        <f>'[1]сырье'!G14</f>
        <v>318,500</v>
      </c>
      <c r="G32" s="16">
        <f t="shared" si="8"/>
        <v>0.007911392405063333</v>
      </c>
      <c r="H32" s="16">
        <f t="shared" si="9"/>
        <v>-0.024502297090352232</v>
      </c>
      <c r="I32" s="16">
        <f t="shared" si="10"/>
        <v>-0.18853503184713372</v>
      </c>
      <c r="J32" s="16">
        <f t="shared" si="11"/>
        <v>-0.36717663421418634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5810</v>
      </c>
      <c r="E33" s="21">
        <f>'[1]сырье'!M12</f>
        <v>5124.211992</v>
      </c>
      <c r="F33" s="21">
        <f>'[1]сырье'!L12</f>
        <v>5171.97054675</v>
      </c>
      <c r="G33" s="16">
        <f t="shared" si="8"/>
        <v>0.009320175438596534</v>
      </c>
      <c r="H33" s="16">
        <f t="shared" si="9"/>
        <v>-0.10981574066265065</v>
      </c>
      <c r="I33" s="16">
        <f t="shared" si="10"/>
        <v>-0.20272994916834952</v>
      </c>
      <c r="J33" s="16">
        <f t="shared" si="11"/>
        <v>-0.42457576720886514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40057</v>
      </c>
      <c r="E35" s="9">
        <v>40077</v>
      </c>
      <c r="F35" s="9">
        <v>40078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10</v>
      </c>
      <c r="C36" s="26">
        <v>13</v>
      </c>
      <c r="D36" s="26">
        <v>10.75</v>
      </c>
      <c r="E36" s="21">
        <v>10.75</v>
      </c>
      <c r="F36" s="21">
        <v>10.5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598</v>
      </c>
      <c r="E37" s="26">
        <f>'[1]остатки средств на кс'!F5</f>
        <v>475.1</v>
      </c>
      <c r="F37" s="26">
        <f>'[1]остатки средств на кс'!F4</f>
        <v>480.8</v>
      </c>
      <c r="G37" s="16">
        <f aca="true" t="shared" si="12" ref="G37:G43">IF(ISERROR(F37/E37-1),"н/д",F37/E37-1)</f>
        <v>0.01199747421595454</v>
      </c>
      <c r="H37" s="16">
        <f aca="true" t="shared" si="13" ref="H37:H43">IF(ISERROR(F37/D37-1),"н/д",F37/D37-1)</f>
        <v>-0.19598662207357853</v>
      </c>
      <c r="I37" s="16">
        <f aca="true" t="shared" si="14" ref="I37:I43">IF(ISERROR(F37/C37-1),"н/д",F37/C37-1)</f>
        <v>-0.5321136629038536</v>
      </c>
      <c r="J37" s="16">
        <f aca="true" t="shared" si="15" ref="J37:J43">IF(ISERROR(F37/B37-1),"н/д",F37/B37-1)</f>
        <v>-0.40064821740214407</v>
      </c>
    </row>
    <row r="38" spans="1:10" ht="37.5">
      <c r="A38" s="14" t="s">
        <v>46</v>
      </c>
      <c r="B38" s="26">
        <v>576.5</v>
      </c>
      <c r="C38" s="26">
        <v>802.7</v>
      </c>
      <c r="D38" s="26">
        <v>448.5</v>
      </c>
      <c r="E38" s="26">
        <f>'[1]остатки средств на кс'!G5</f>
        <v>346.3</v>
      </c>
      <c r="F38" s="26">
        <f>'[1]остатки средств на кс'!G4</f>
        <v>354.9</v>
      </c>
      <c r="G38" s="16">
        <f t="shared" si="12"/>
        <v>0.024833958995090777</v>
      </c>
      <c r="H38" s="16">
        <f t="shared" si="13"/>
        <v>-0.20869565217391306</v>
      </c>
      <c r="I38" s="16">
        <f t="shared" si="14"/>
        <v>-0.5578671982060546</v>
      </c>
      <c r="J38" s="16">
        <f t="shared" si="15"/>
        <v>-0.38438855160451</v>
      </c>
    </row>
    <row r="39" spans="1:10" ht="18.75">
      <c r="A39" s="14" t="s">
        <v>47</v>
      </c>
      <c r="B39" s="26">
        <v>5.5</v>
      </c>
      <c r="C39" s="26">
        <v>15.7</v>
      </c>
      <c r="D39" s="26">
        <v>10.1</v>
      </c>
      <c r="E39" s="26">
        <f>'[1]rates-cbr'!AE8</f>
        <v>9.9</v>
      </c>
      <c r="F39" s="26">
        <f>'[1]rates-cbr'!AF8</f>
        <v>10.13</v>
      </c>
      <c r="G39" s="16">
        <f t="shared" si="12"/>
        <v>0.02323232323232327</v>
      </c>
      <c r="H39" s="16">
        <f t="shared" si="13"/>
        <v>0.002970297029702973</v>
      </c>
      <c r="I39" s="16">
        <f t="shared" si="14"/>
        <v>-0.3547770700636942</v>
      </c>
      <c r="J39" s="16">
        <f t="shared" si="15"/>
        <v>0.841818181818182</v>
      </c>
    </row>
    <row r="40" spans="1:10" ht="18.75">
      <c r="A40" s="14" t="s">
        <v>48</v>
      </c>
      <c r="B40" s="26">
        <v>6.78</v>
      </c>
      <c r="C40" s="26">
        <v>21.61</v>
      </c>
      <c r="D40" s="26">
        <v>13.3</v>
      </c>
      <c r="E40" s="26">
        <f>'[1]rates-cbr'!AA8</f>
        <v>12.95</v>
      </c>
      <c r="F40" s="26">
        <f>'[1]rates-cbr'!AB8</f>
        <v>13.06</v>
      </c>
      <c r="G40" s="16">
        <f t="shared" si="12"/>
        <v>0.008494208494208566</v>
      </c>
      <c r="H40" s="16">
        <f t="shared" si="13"/>
        <v>-0.018045112781954864</v>
      </c>
      <c r="I40" s="16">
        <f t="shared" si="14"/>
        <v>-0.3956501619620546</v>
      </c>
      <c r="J40" s="16">
        <f t="shared" si="15"/>
        <v>0.9262536873156342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0.334</v>
      </c>
      <c r="E41" s="26">
        <v>0.292</v>
      </c>
      <c r="F41" s="26">
        <v>0.289</v>
      </c>
      <c r="G41" s="16">
        <f t="shared" si="12"/>
        <v>-0.010273972602739767</v>
      </c>
      <c r="H41" s="16">
        <f t="shared" si="13"/>
        <v>-0.1347305389221558</v>
      </c>
      <c r="I41" s="16">
        <f t="shared" si="14"/>
        <v>-0.7971929824561403</v>
      </c>
      <c r="J41" s="16">
        <f t="shared" si="15"/>
        <v>-0.9385498617903466</v>
      </c>
    </row>
    <row r="42" spans="1:10" ht="18.75">
      <c r="A42" s="14" t="s">
        <v>50</v>
      </c>
      <c r="B42" s="26">
        <v>24.5</v>
      </c>
      <c r="C42" s="26">
        <v>29.39</v>
      </c>
      <c r="D42" s="26">
        <v>31.8397</v>
      </c>
      <c r="E42" s="26">
        <f>'[1]курсы валют'!O18</f>
        <v>30.37444118853074</v>
      </c>
      <c r="F42" s="26">
        <f>'[1]курсы валют'!M18</f>
        <v>30.3711</v>
      </c>
      <c r="G42" s="16">
        <f t="shared" si="12"/>
        <v>-0.0001100000000000545</v>
      </c>
      <c r="H42" s="16">
        <f t="shared" si="13"/>
        <v>-0.0461248064523222</v>
      </c>
      <c r="I42" s="16">
        <f t="shared" si="14"/>
        <v>0.03338210275603948</v>
      </c>
      <c r="J42" s="16">
        <f t="shared" si="15"/>
        <v>0.23963673469387747</v>
      </c>
    </row>
    <row r="43" spans="1:10" ht="18.75">
      <c r="A43" s="14" t="s">
        <v>51</v>
      </c>
      <c r="B43" s="26">
        <v>36</v>
      </c>
      <c r="C43" s="26">
        <v>41.4275</v>
      </c>
      <c r="D43" s="26">
        <v>45.4321</v>
      </c>
      <c r="E43" s="26">
        <f>'[1]курсы валют'!O21</f>
        <v>44.68080195873806</v>
      </c>
      <c r="F43" s="26">
        <f>'[1]курсы валют'!M21</f>
        <v>44.5271</v>
      </c>
      <c r="G43" s="16">
        <f t="shared" si="12"/>
        <v>-0.0034399999999999986</v>
      </c>
      <c r="H43" s="16">
        <f t="shared" si="13"/>
        <v>-0.01991983641522188</v>
      </c>
      <c r="I43" s="16">
        <f t="shared" si="14"/>
        <v>0.07481986603101798</v>
      </c>
      <c r="J43" s="16">
        <f t="shared" si="15"/>
        <v>0.23686388888888876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40053</v>
      </c>
      <c r="E44" s="31">
        <f>'[1]ЗВР-cbr'!A3</f>
        <v>40060</v>
      </c>
      <c r="F44" s="31">
        <f>'[1]ЗВР-cbr'!A2</f>
        <v>40067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404.9</v>
      </c>
      <c r="E45" s="26">
        <f>'[1]ЗВР-cbr'!B3</f>
        <v>404.9</v>
      </c>
      <c r="F45" s="26">
        <f>'[1]ЗВР-cbr'!B2</f>
        <v>410.9</v>
      </c>
      <c r="G45" s="16">
        <f>IF(ISERROR(F45/E45-1),"н/д",F45/E45-1)</f>
        <v>0.014818473697209233</v>
      </c>
      <c r="H45" s="16">
        <f>IF(ISERROR(F45/D45-1),"н/д",F45/D45-1)</f>
        <v>0.014818473697209233</v>
      </c>
      <c r="I45" s="16">
        <f>IF(ISERROR(F45/C45-1),"н/д",F45/C45-1)</f>
        <v>-0.03544600938967146</v>
      </c>
      <c r="J45" s="16">
        <f>IF(ISERROR(F45/B45-1),"н/д",F45/B45-1)</f>
        <v>-0.1443148688046647</v>
      </c>
    </row>
    <row r="46" spans="1:10" ht="18.75">
      <c r="A46" s="33"/>
      <c r="B46" s="31">
        <v>39448</v>
      </c>
      <c r="C46" s="31">
        <v>39814</v>
      </c>
      <c r="D46" s="31">
        <v>40056</v>
      </c>
      <c r="E46" s="31">
        <v>40063</v>
      </c>
      <c r="F46" s="31">
        <v>40070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8.2</v>
      </c>
      <c r="E47" s="34">
        <v>8.1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39995</v>
      </c>
      <c r="E48" s="31">
        <v>40026</v>
      </c>
      <c r="F48" s="31">
        <v>40057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13161</v>
      </c>
      <c r="E49" s="26">
        <v>13121</v>
      </c>
      <c r="F49" s="26"/>
      <c r="G49" s="16">
        <f>IF(ISERROR(E49/D49-1),"н/д",E49/D49-1)</f>
        <v>-0.003039282729275894</v>
      </c>
      <c r="H49" s="16"/>
      <c r="I49" s="16">
        <f>IF(ISERROR(E49/C49-1),"н/д",E49/C49-1)</f>
        <v>-0.027584264666646985</v>
      </c>
      <c r="J49" s="16">
        <f>IF(ISERROR(E49/B49-1),"н/д",E49/B49-1)</f>
        <v>-0.011384784623382882</v>
      </c>
    </row>
    <row r="50" spans="1:10" ht="75">
      <c r="A50" s="14" t="s">
        <v>57</v>
      </c>
      <c r="B50" s="26">
        <v>106.3</v>
      </c>
      <c r="C50" s="26">
        <v>102.1</v>
      </c>
      <c r="D50" s="26">
        <v>87.9</v>
      </c>
      <c r="E50" s="26">
        <v>89.2</v>
      </c>
      <c r="F50" s="26">
        <v>87.4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1">
        <v>39904</v>
      </c>
      <c r="F51" s="37">
        <v>39995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483.5</v>
      </c>
      <c r="D52" s="26"/>
      <c r="E52" s="26">
        <v>450.8</v>
      </c>
      <c r="F52" s="26">
        <v>475.1</v>
      </c>
      <c r="G52" s="16"/>
      <c r="H52" s="16"/>
      <c r="I52" s="16">
        <f>IF(ISERROR(F52/C52-1),"н/д",F52/C52-1)</f>
        <v>-0.017373319544984445</v>
      </c>
      <c r="J52" s="16">
        <f>IF(ISERROR(F52/B52-1),"н/д",F52/B52-1)</f>
        <v>0.02084228620541473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26">
        <v>420.7</v>
      </c>
      <c r="F53" s="26">
        <v>436.8</v>
      </c>
      <c r="G53" s="16"/>
      <c r="H53" s="16"/>
      <c r="I53" s="16">
        <f>IF(ISERROR(F53/C53-1),"н/д",F53/C53-1)</f>
        <v>-0.03084091413356993</v>
      </c>
      <c r="J53" s="16">
        <f>IF(ISERROR(F53/B53-1),"н/д",F53/B53-1)</f>
        <v>0.0424821002386635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8">
        <v>9.069</v>
      </c>
      <c r="F54" s="34">
        <v>17.2</v>
      </c>
      <c r="G54" s="16"/>
      <c r="H54" s="16"/>
      <c r="I54" s="16">
        <f>IF(ISERROR(F54/C54-1),"н/д",F54/C54-1)</f>
        <v>-0.83203125</v>
      </c>
      <c r="J54" s="16">
        <f>IF(ISERROR(F54/B54-1),"н/д",F54/B54-1)</f>
        <v>-0.7769709543568465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9" t="s">
        <v>63</v>
      </c>
      <c r="C56" s="39" t="s">
        <v>64</v>
      </c>
      <c r="D56" s="40">
        <v>39661</v>
      </c>
      <c r="E56" s="40">
        <v>39995</v>
      </c>
      <c r="F56" s="40">
        <v>40026</v>
      </c>
      <c r="G56" s="41" t="s">
        <v>65</v>
      </c>
      <c r="H56" s="5" t="s">
        <v>66</v>
      </c>
      <c r="I56" s="5" t="s">
        <v>67</v>
      </c>
      <c r="J56" s="42"/>
    </row>
    <row r="57" spans="1:10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42"/>
    </row>
    <row r="58" spans="1:10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42"/>
    </row>
    <row r="59" spans="1:10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42"/>
    </row>
    <row r="60" spans="1:10" ht="18.75">
      <c r="A60" s="5" t="s">
        <v>2</v>
      </c>
      <c r="B60" s="43"/>
      <c r="C60" s="43"/>
      <c r="D60" s="43">
        <v>39630</v>
      </c>
      <c r="E60" s="43">
        <v>39965</v>
      </c>
      <c r="F60" s="43">
        <v>39995</v>
      </c>
      <c r="G60" s="41" t="s">
        <v>65</v>
      </c>
      <c r="H60" s="5" t="s">
        <v>66</v>
      </c>
      <c r="I60" s="44"/>
      <c r="J60" s="45"/>
    </row>
    <row r="61" spans="1:10" ht="18.75">
      <c r="A61" s="14" t="s">
        <v>71</v>
      </c>
      <c r="B61" s="26"/>
      <c r="C61" s="26"/>
      <c r="D61" s="38">
        <v>47.25</v>
      </c>
      <c r="E61" s="38">
        <v>24.5</v>
      </c>
      <c r="F61" s="38">
        <v>25.8</v>
      </c>
      <c r="G61" s="16">
        <f>IF(ISERROR(F61/E61-1),"н/д",F61/E61-1)</f>
        <v>0.05306122448979589</v>
      </c>
      <c r="H61" s="16">
        <f>IF(ISERROR(F61/D61-1),"н/д",F61/D61-1)</f>
        <v>-0.4539682539682539</v>
      </c>
      <c r="I61" s="44"/>
      <c r="J61" s="45"/>
    </row>
    <row r="62" spans="1:10" ht="18.75">
      <c r="A62" s="14" t="s">
        <v>72</v>
      </c>
      <c r="B62" s="26"/>
      <c r="C62" s="26"/>
      <c r="D62" s="38">
        <v>28.67</v>
      </c>
      <c r="E62" s="38">
        <v>15.5</v>
      </c>
      <c r="F62" s="38">
        <v>16.3</v>
      </c>
      <c r="G62" s="16">
        <f>IF(ISERROR(F62/E62-1),"н/д",F62/E62-1)</f>
        <v>0.05161290322580658</v>
      </c>
      <c r="H62" s="16">
        <f>IF(ISERROR(F62/D62-1),"н/д",F62/D62-1)</f>
        <v>-0.43146145797000346</v>
      </c>
      <c r="I62" s="44"/>
      <c r="J62" s="45"/>
    </row>
    <row r="63" spans="1:10" ht="37.5">
      <c r="A63" s="14" t="s">
        <v>73</v>
      </c>
      <c r="B63" s="26"/>
      <c r="C63" s="26"/>
      <c r="D63" s="38">
        <f>D61-D62</f>
        <v>18.58</v>
      </c>
      <c r="E63" s="38">
        <f>E61-E62</f>
        <v>9</v>
      </c>
      <c r="F63" s="38">
        <f>F61-F62</f>
        <v>9.5</v>
      </c>
      <c r="G63" s="16">
        <f>IF(ISERROR(F63/E63-1),"н/д",F63/E63-1)</f>
        <v>0.05555555555555558</v>
      </c>
      <c r="H63" s="16">
        <f>IF(ISERROR(F63/D63-1),"н/д",F63/D63-1)</f>
        <v>-0.4886975242195909</v>
      </c>
      <c r="I63" s="32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2009-09-22T09:09:31Z</cp:lastPrinted>
  <dcterms:created xsi:type="dcterms:W3CDTF">2009-09-22T09:07:15Z</dcterms:created>
  <dcterms:modified xsi:type="dcterms:W3CDTF">2009-09-22T09:09:57Z</dcterms:modified>
  <cp:category/>
  <cp:version/>
  <cp:contentType/>
  <cp:contentStatus/>
</cp:coreProperties>
</file>