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<sst xmlns="http://schemas.openxmlformats.org/spreadsheetml/2006/main" count="80" uniqueCount="75">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</sst>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10497.359999999999</v>
          </cell>
        </row>
        <row r="14">
          <cell r="J14">
            <v>10640</v>
          </cell>
        </row>
        <row r="49">
          <cell r="M49">
            <v>975.53</v>
          </cell>
        </row>
        <row r="50">
          <cell r="J50">
            <v>1003</v>
          </cell>
        </row>
        <row r="60">
          <cell r="O60">
            <v>6809.41</v>
          </cell>
        </row>
        <row r="61">
          <cell r="J61">
            <v>6719</v>
          </cell>
        </row>
        <row r="103">
          <cell r="N103">
            <v>2380.52</v>
          </cell>
        </row>
        <row r="104">
          <cell r="J104">
            <v>2374</v>
          </cell>
        </row>
        <row r="122">
          <cell r="N122">
            <v>528.85</v>
          </cell>
        </row>
        <row r="123">
          <cell r="J123">
            <v>526</v>
          </cell>
        </row>
      </sheetData>
      <sheetData sheetId="1">
        <row r="33">
          <cell r="Q33">
            <v>4916.8</v>
          </cell>
          <cell r="S33">
            <v>4913</v>
          </cell>
        </row>
        <row r="44">
          <cell r="Q44">
            <v>5557.09</v>
          </cell>
          <cell r="S44">
            <v>5547</v>
          </cell>
        </row>
        <row r="57">
          <cell r="Q57">
            <v>3680.61</v>
          </cell>
          <cell r="S57">
            <v>3680</v>
          </cell>
        </row>
      </sheetData>
      <sheetData sheetId="2">
        <row r="4">
          <cell r="Q4">
            <v>9509.28</v>
          </cell>
          <cell r="S4">
            <v>9539</v>
          </cell>
        </row>
        <row r="10">
          <cell r="Q10">
            <v>1025.57</v>
          </cell>
          <cell r="S10">
            <v>1028</v>
          </cell>
        </row>
        <row r="20">
          <cell r="Q20">
            <v>2017.98</v>
          </cell>
          <cell r="S20">
            <v>2024</v>
          </cell>
        </row>
        <row r="79">
          <cell r="Q79">
            <v>57775.37</v>
          </cell>
          <cell r="S79">
            <v>57421</v>
          </cell>
        </row>
      </sheetData>
      <sheetData sheetId="3">
        <row r="55">
          <cell r="B55">
            <v>15793.53</v>
          </cell>
          <cell r="I55">
            <v>15688.47</v>
          </cell>
        </row>
        <row r="57">
          <cell r="B57">
            <v>1097.52</v>
          </cell>
          <cell r="I57">
            <v>1103.02</v>
          </cell>
        </row>
        <row r="58">
          <cell r="B58">
            <v>1112.51</v>
          </cell>
          <cell r="I58">
            <v>1115.85</v>
          </cell>
        </row>
        <row r="59">
          <cell r="B59">
            <v>83.22</v>
          </cell>
          <cell r="I59">
            <v>82.78</v>
          </cell>
        </row>
        <row r="61">
          <cell r="B61">
            <v>72.38</v>
          </cell>
          <cell r="I61">
            <v>71.82</v>
          </cell>
        </row>
        <row r="62">
          <cell r="B62">
            <v>1922</v>
          </cell>
          <cell r="I62">
            <v>1900</v>
          </cell>
        </row>
        <row r="64">
          <cell r="B64">
            <v>6379.07</v>
          </cell>
          <cell r="I64">
            <v>6296.39</v>
          </cell>
        </row>
        <row r="65">
          <cell r="B65">
            <v>19515</v>
          </cell>
          <cell r="I65">
            <v>19355</v>
          </cell>
        </row>
      </sheetData>
      <sheetData sheetId="4">
        <row r="18">
          <cell r="M18">
            <v>31.5437</v>
          </cell>
          <cell r="O18">
            <v>31.554428505691938</v>
          </cell>
        </row>
        <row r="21">
          <cell r="M21">
            <v>45.0476</v>
          </cell>
          <cell r="O21">
            <v>45.15099578033698</v>
          </cell>
        </row>
      </sheetData>
      <sheetData sheetId="5">
        <row r="2">
          <cell r="A2">
            <v>40039</v>
          </cell>
          <cell r="B2">
            <v>400.6</v>
          </cell>
        </row>
        <row r="3">
          <cell r="A3">
            <v>40032</v>
          </cell>
          <cell r="B3">
            <v>403.4</v>
          </cell>
        </row>
        <row r="4">
          <cell r="A4">
            <v>40025</v>
          </cell>
          <cell r="B4">
            <v>402</v>
          </cell>
        </row>
      </sheetData>
      <sheetData sheetId="7">
        <row r="8">
          <cell r="AA8">
            <v>13.12</v>
          </cell>
          <cell r="AB8">
            <v>13.13</v>
          </cell>
          <cell r="AE8">
            <v>9.72</v>
          </cell>
          <cell r="AF8">
            <v>9.72</v>
          </cell>
        </row>
      </sheetData>
      <sheetData sheetId="9">
        <row r="4">
          <cell r="F4">
            <v>531.7</v>
          </cell>
          <cell r="G4">
            <v>401.7</v>
          </cell>
        </row>
        <row r="5">
          <cell r="E5">
            <v>40050</v>
          </cell>
          <cell r="F5">
            <v>495.7</v>
          </cell>
          <cell r="G5">
            <v>354.2</v>
          </cell>
        </row>
      </sheetData>
      <sheetData sheetId="11">
        <row r="6">
          <cell r="G6" t="str">
            <v>329,250</v>
          </cell>
          <cell r="J6">
            <v>326.75</v>
          </cell>
        </row>
        <row r="7">
          <cell r="G7" t="str">
            <v>58,500</v>
          </cell>
          <cell r="J7">
            <v>58.15</v>
          </cell>
        </row>
        <row r="12">
          <cell r="L12">
            <v>5876.4335915</v>
          </cell>
          <cell r="M12">
            <v>5820.9955387499995</v>
          </cell>
        </row>
        <row r="15">
          <cell r="G15" t="str">
            <v>22,150</v>
          </cell>
          <cell r="J15">
            <v>21.919999999999998</v>
          </cell>
        </row>
        <row r="23">
          <cell r="G23" t="str">
            <v>72,540</v>
          </cell>
          <cell r="J23">
            <v>72.05000000000001</v>
          </cell>
        </row>
        <row r="31">
          <cell r="G31" t="str">
            <v>950,800</v>
          </cell>
          <cell r="J31">
            <v>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5" zoomScaleNormal="75" workbookViewId="0" topLeftCell="A1">
      <selection activeCell="H1" sqref="H1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40051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4</v>
      </c>
    </row>
    <row r="4" spans="1:10" ht="18.75">
      <c r="A4" s="5" t="s">
        <v>13</v>
      </c>
      <c r="B4" s="9">
        <v>39448</v>
      </c>
      <c r="C4" s="9">
        <v>39814</v>
      </c>
      <c r="D4" s="9">
        <v>40028</v>
      </c>
      <c r="E4" s="9">
        <f>IF(J3=2,F4-3,F4-1)</f>
        <v>40050</v>
      </c>
      <c r="F4" s="9">
        <f ca="1">TODAY()</f>
        <v>40051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1068</v>
      </c>
      <c r="E6" s="15">
        <f>'[1]инд-обновл'!I57</f>
        <v>1103.02</v>
      </c>
      <c r="F6" s="15">
        <f>'[1]инд-обновл'!B57</f>
        <v>1097.52</v>
      </c>
      <c r="G6" s="16">
        <f>IF(ISERROR(F6/E6-1),"н/д",F6/E6-1)</f>
        <v>-0.004986310311689723</v>
      </c>
      <c r="H6" s="16">
        <f>IF(ISERROR(F6/D6-1),"н/д",F6/D6-1)</f>
        <v>0.02764044943820232</v>
      </c>
      <c r="I6" s="16">
        <f>IF(ISERROR(F6/C6-1),"н/д",F6/C6-1)</f>
        <v>0.730039880830404</v>
      </c>
      <c r="J6" s="16">
        <f>IF(ISERROR(F6/B6-1),"н/д",F6/B6-1)</f>
        <v>-0.5238772818768653</v>
      </c>
    </row>
    <row r="7" spans="1:10" ht="18.75">
      <c r="A7" s="14" t="s">
        <v>16</v>
      </c>
      <c r="B7" s="15">
        <v>1914.76</v>
      </c>
      <c r="C7" s="15">
        <v>639.82</v>
      </c>
      <c r="D7" s="15">
        <v>1098.95</v>
      </c>
      <c r="E7" s="15">
        <f>'[1]инд-обновл'!I58</f>
        <v>1115.85</v>
      </c>
      <c r="F7" s="15">
        <f>'[1]инд-обновл'!B58</f>
        <v>1112.51</v>
      </c>
      <c r="G7" s="16">
        <f>IF(ISERROR(F7/E7-1),"н/д",F7/E7-1)</f>
        <v>-0.0029932338575973105</v>
      </c>
      <c r="H7" s="16">
        <f>IF(ISERROR(F7/D7-1),"н/д",F7/D7-1)</f>
        <v>0.012339050912234306</v>
      </c>
      <c r="I7" s="16">
        <f>IF(ISERROR(F7/C7-1),"н/д",F7/C7-1)</f>
        <v>0.7387859085367758</v>
      </c>
      <c r="J7" s="16">
        <f>IF(ISERROR(F7/B7-1),"н/д",F7/B7-1)</f>
        <v>-0.41898201341160246</v>
      </c>
    </row>
    <row r="8" spans="1:10" ht="18.75">
      <c r="A8" s="14" t="s">
        <v>17</v>
      </c>
      <c r="B8" s="15">
        <v>98.7</v>
      </c>
      <c r="C8" s="15">
        <v>82.4</v>
      </c>
      <c r="D8" s="15">
        <v>83</v>
      </c>
      <c r="E8" s="15">
        <f>'[1]инд-обновл'!I59</f>
        <v>82.78</v>
      </c>
      <c r="F8" s="15">
        <f>'[1]инд-обновл'!B59</f>
        <v>83.22</v>
      </c>
      <c r="G8" s="16">
        <f>IF(ISERROR(F8/E8-1),"н/д",F8/E8-1)</f>
        <v>0.005315293549166489</v>
      </c>
      <c r="H8" s="16">
        <f>IF(ISERROR(F8/D8-1),"н/д",F8/D8-1)</f>
        <v>0.002650602409638436</v>
      </c>
      <c r="I8" s="16">
        <f>IF(ISERROR(F8/C8-1),"н/д",F8/C8-1)</f>
        <v>0.009951456310679507</v>
      </c>
      <c r="J8" s="16">
        <f>IF(ISERROR(F8/B8-1),"н/д",F8/B8-1)</f>
        <v>-0.15683890577507598</v>
      </c>
    </row>
    <row r="9" spans="1:10" ht="18.75">
      <c r="A9" s="17" t="s">
        <v>18</v>
      </c>
      <c r="B9" s="17"/>
      <c r="C9" s="17"/>
      <c r="D9" s="17"/>
      <c r="E9" s="17"/>
      <c r="F9" s="17"/>
      <c r="G9" s="18"/>
      <c r="H9" s="18"/>
      <c r="I9" s="18"/>
      <c r="J9" s="18"/>
    </row>
    <row r="10" spans="1:10" ht="18.75">
      <c r="A10" s="14" t="s">
        <v>19</v>
      </c>
      <c r="B10" s="15">
        <v>13043.96</v>
      </c>
      <c r="C10" s="19">
        <v>9034.69</v>
      </c>
      <c r="D10" s="15">
        <v>9286.56</v>
      </c>
      <c r="E10" s="19">
        <f>'[1]СевАм-индексы'!Q4</f>
        <v>9509.28</v>
      </c>
      <c r="F10" s="15">
        <f>'[1]СевАм-индексы'!S4</f>
        <v>9539</v>
      </c>
      <c r="G10" s="16">
        <f aca="true" t="shared" si="0" ref="G10:G16">IF(ISERROR(F10/E10-1),"н/д",F10/E10-1)</f>
        <v>0.003125368061514644</v>
      </c>
      <c r="H10" s="16">
        <f aca="true" t="shared" si="1" ref="H10:H16">IF(ISERROR(F10/D10-1),"н/д",F10/D10-1)</f>
        <v>0.027183370376113514</v>
      </c>
      <c r="I10" s="16">
        <f aca="true" t="shared" si="2" ref="I10:I16">IF(ISERROR(F10/C10-1),"н/д",F10/C10-1)</f>
        <v>0.055819292084177796</v>
      </c>
      <c r="J10" s="16">
        <f aca="true" t="shared" si="3" ref="J10:J16">IF(ISERROR(F10/B10-1),"н/д",F10/B10-1)</f>
        <v>-0.2687036758775708</v>
      </c>
    </row>
    <row r="11" spans="1:10" ht="18.75">
      <c r="A11" s="14" t="s">
        <v>20</v>
      </c>
      <c r="B11" s="15">
        <v>2609.6</v>
      </c>
      <c r="C11" s="19">
        <v>1632.21</v>
      </c>
      <c r="D11" s="15">
        <v>2008.61</v>
      </c>
      <c r="E11" s="15">
        <f>'[1]СевАм-индексы'!Q20</f>
        <v>2017.98</v>
      </c>
      <c r="F11" s="15">
        <f>'[1]СевАм-индексы'!S20</f>
        <v>2024</v>
      </c>
      <c r="G11" s="16">
        <f t="shared" si="0"/>
        <v>0.002983181201003049</v>
      </c>
      <c r="H11" s="16">
        <f t="shared" si="1"/>
        <v>0.00766201502531616</v>
      </c>
      <c r="I11" s="16">
        <f t="shared" si="2"/>
        <v>0.2400365149092334</v>
      </c>
      <c r="J11" s="16">
        <f t="shared" si="3"/>
        <v>-0.22440220723482518</v>
      </c>
    </row>
    <row r="12" spans="1:10" ht="18.75">
      <c r="A12" s="14" t="s">
        <v>21</v>
      </c>
      <c r="B12" s="15">
        <v>1447.16</v>
      </c>
      <c r="C12" s="19">
        <v>931.8</v>
      </c>
      <c r="D12" s="15">
        <v>1002.63</v>
      </c>
      <c r="E12" s="15">
        <f>'[1]СевАм-индексы'!Q10</f>
        <v>1025.57</v>
      </c>
      <c r="F12" s="15">
        <f>'[1]СевАм-индексы'!S10</f>
        <v>1028</v>
      </c>
      <c r="G12" s="16">
        <f t="shared" si="0"/>
        <v>0.0023694140819252585</v>
      </c>
      <c r="H12" s="16">
        <f t="shared" si="1"/>
        <v>0.025303451921446563</v>
      </c>
      <c r="I12" s="16">
        <f t="shared" si="2"/>
        <v>0.10324103884953861</v>
      </c>
      <c r="J12" s="16">
        <f t="shared" si="3"/>
        <v>-0.28964316316094973</v>
      </c>
    </row>
    <row r="13" spans="1:10" ht="18.75">
      <c r="A13" s="14" t="s">
        <v>22</v>
      </c>
      <c r="B13" s="15">
        <v>5550.1</v>
      </c>
      <c r="C13" s="15">
        <v>3349.69</v>
      </c>
      <c r="D13" s="15">
        <v>3477.8</v>
      </c>
      <c r="E13" s="15">
        <f>'[1]евр-индексы'!Q57</f>
        <v>3680.61</v>
      </c>
      <c r="F13" s="15">
        <f>'[1]евр-индексы'!S57</f>
        <v>3680</v>
      </c>
      <c r="G13" s="16">
        <f t="shared" si="0"/>
        <v>-0.00016573339745318272</v>
      </c>
      <c r="H13" s="16">
        <f t="shared" si="1"/>
        <v>0.058140203576973803</v>
      </c>
      <c r="I13" s="16">
        <f t="shared" si="2"/>
        <v>0.09860912502350971</v>
      </c>
      <c r="J13" s="16">
        <f t="shared" si="3"/>
        <v>-0.3369488838038954</v>
      </c>
    </row>
    <row r="14" spans="1:10" ht="18.75">
      <c r="A14" s="14" t="s">
        <v>23</v>
      </c>
      <c r="B14" s="15">
        <v>7949.1</v>
      </c>
      <c r="C14" s="19">
        <v>4973.07</v>
      </c>
      <c r="D14" s="15">
        <v>5426.85</v>
      </c>
      <c r="E14" s="15">
        <f>'[1]евр-индексы'!Q44</f>
        <v>5557.09</v>
      </c>
      <c r="F14" s="15">
        <f>'[1]евр-индексы'!S44</f>
        <v>5547</v>
      </c>
      <c r="G14" s="16">
        <f t="shared" si="0"/>
        <v>-0.0018156985040731488</v>
      </c>
      <c r="H14" s="16">
        <f t="shared" si="1"/>
        <v>0.022139915420547718</v>
      </c>
      <c r="I14" s="16">
        <f t="shared" si="2"/>
        <v>0.11540758525417916</v>
      </c>
      <c r="J14" s="16">
        <f t="shared" si="3"/>
        <v>-0.30218515303619276</v>
      </c>
    </row>
    <row r="15" spans="1:10" ht="18.75">
      <c r="A15" s="14" t="s">
        <v>24</v>
      </c>
      <c r="B15" s="15">
        <v>6416.7</v>
      </c>
      <c r="C15" s="19">
        <v>4561.79</v>
      </c>
      <c r="D15" s="15">
        <v>4682.46</v>
      </c>
      <c r="E15" s="15">
        <f>'[1]евр-индексы'!Q33</f>
        <v>4916.8</v>
      </c>
      <c r="F15" s="15">
        <f>'[1]евр-индексы'!S33</f>
        <v>4913</v>
      </c>
      <c r="G15" s="16">
        <f t="shared" si="0"/>
        <v>-0.000772860397006192</v>
      </c>
      <c r="H15" s="16">
        <f t="shared" si="1"/>
        <v>0.049234803927849846</v>
      </c>
      <c r="I15" s="16">
        <f t="shared" si="2"/>
        <v>0.07698951508070295</v>
      </c>
      <c r="J15" s="16">
        <f t="shared" si="3"/>
        <v>-0.23434163978368938</v>
      </c>
    </row>
    <row r="16" spans="1:10" ht="18.75">
      <c r="A16" s="14" t="s">
        <v>25</v>
      </c>
      <c r="B16" s="15">
        <v>14691.4</v>
      </c>
      <c r="C16" s="19">
        <v>9043.12</v>
      </c>
      <c r="D16" s="15">
        <v>10352.47</v>
      </c>
      <c r="E16" s="15">
        <f>'[1]азия-индексы'!P13</f>
        <v>10497.359999999999</v>
      </c>
      <c r="F16" s="15">
        <f>'[1]азия-индексы'!J14</f>
        <v>10640</v>
      </c>
      <c r="G16" s="16">
        <f t="shared" si="0"/>
        <v>0.013588178361035652</v>
      </c>
      <c r="H16" s="16">
        <f t="shared" si="1"/>
        <v>0.027774048125713158</v>
      </c>
      <c r="I16" s="16">
        <f t="shared" si="2"/>
        <v>0.17658507240863752</v>
      </c>
      <c r="J16" s="16">
        <f t="shared" si="3"/>
        <v>-0.27576677512013825</v>
      </c>
    </row>
    <row r="17" spans="1:10" ht="18.75">
      <c r="A17" s="17" t="s">
        <v>26</v>
      </c>
      <c r="B17" s="17"/>
      <c r="C17" s="17"/>
      <c r="D17" s="17"/>
      <c r="E17" s="17"/>
      <c r="F17" s="17"/>
      <c r="G17" s="20"/>
      <c r="H17" s="20"/>
      <c r="I17" s="20"/>
      <c r="J17" s="20"/>
    </row>
    <row r="18" spans="1:10" ht="18.75">
      <c r="A18" s="14" t="s">
        <v>27</v>
      </c>
      <c r="B18" s="15">
        <v>8323.1</v>
      </c>
      <c r="C18" s="19">
        <v>4698.31</v>
      </c>
      <c r="D18" s="15">
        <v>7056.71</v>
      </c>
      <c r="E18" s="15">
        <f>'[1]азия-индексы'!O60</f>
        <v>6809.41</v>
      </c>
      <c r="F18" s="15">
        <f>'[1]азия-индексы'!J61</f>
        <v>6719</v>
      </c>
      <c r="G18" s="16">
        <f aca="true" t="shared" si="4" ref="G18:G23">IF(ISERROR(F18/E18-1),"н/д",F18/E18-1)</f>
        <v>-0.013277214912892576</v>
      </c>
      <c r="H18" s="16">
        <f aca="true" t="shared" si="5" ref="H18:H23">IF(ISERROR(F18/D18-1),"н/д",F18/D18-1)</f>
        <v>-0.04785657905737939</v>
      </c>
      <c r="I18" s="16">
        <f aca="true" t="shared" si="6" ref="I18:I23">IF(ISERROR(F18/C18-1),"н/д",F18/C18-1)</f>
        <v>0.43008869146565454</v>
      </c>
      <c r="J18" s="16">
        <f aca="true" t="shared" si="7" ref="J18:J23">IF(ISERROR(F18/B18-1),"н/д",F18/B18-1)</f>
        <v>-0.1927286708077519</v>
      </c>
    </row>
    <row r="19" spans="1:10" ht="18.75">
      <c r="A19" s="14" t="s">
        <v>28</v>
      </c>
      <c r="B19" s="15">
        <v>921.1</v>
      </c>
      <c r="C19" s="19">
        <v>313.34</v>
      </c>
      <c r="D19" s="15">
        <v>467.93</v>
      </c>
      <c r="E19" s="15">
        <f>'[1]азия-индексы'!N122</f>
        <v>528.85</v>
      </c>
      <c r="F19" s="15">
        <f>'[1]азия-индексы'!J123</f>
        <v>526</v>
      </c>
      <c r="G19" s="16">
        <f t="shared" si="4"/>
        <v>-0.005389051715987581</v>
      </c>
      <c r="H19" s="16">
        <f t="shared" si="5"/>
        <v>0.12409975851088828</v>
      </c>
      <c r="I19" s="16">
        <f t="shared" si="6"/>
        <v>0.6786876874960108</v>
      </c>
      <c r="J19" s="16">
        <f t="shared" si="7"/>
        <v>-0.42894365432634896</v>
      </c>
    </row>
    <row r="20" spans="1:10" ht="18.75">
      <c r="A20" s="14" t="s">
        <v>29</v>
      </c>
      <c r="B20" s="15">
        <v>20300.7</v>
      </c>
      <c r="C20" s="19">
        <v>9903.46</v>
      </c>
      <c r="D20" s="15">
        <v>15924.23</v>
      </c>
      <c r="E20" s="15">
        <f>'[1]инд-обновл'!I55</f>
        <v>15688.47</v>
      </c>
      <c r="F20" s="15">
        <f>'[1]инд-обновл'!B55</f>
        <v>15793.53</v>
      </c>
      <c r="G20" s="16">
        <f t="shared" si="4"/>
        <v>0.006696637721842924</v>
      </c>
      <c r="H20" s="16">
        <f t="shared" si="5"/>
        <v>-0.008207618201947486</v>
      </c>
      <c r="I20" s="16">
        <f t="shared" si="6"/>
        <v>0.5947487039883033</v>
      </c>
      <c r="J20" s="16">
        <f t="shared" si="7"/>
        <v>-0.22202042294108082</v>
      </c>
    </row>
    <row r="21" spans="1:10" ht="18.75">
      <c r="A21" s="14" t="s">
        <v>30</v>
      </c>
      <c r="B21" s="15">
        <v>2731.5</v>
      </c>
      <c r="C21" s="19">
        <v>1437.338</v>
      </c>
      <c r="D21" s="15">
        <v>2338.797</v>
      </c>
      <c r="E21" s="15">
        <f>'[1]азия-индексы'!N103</f>
        <v>2380.52</v>
      </c>
      <c r="F21" s="15">
        <f>'[1]азия-индексы'!J104</f>
        <v>2374</v>
      </c>
      <c r="G21" s="16">
        <f t="shared" si="4"/>
        <v>-0.002738897383764871</v>
      </c>
      <c r="H21" s="16">
        <f t="shared" si="5"/>
        <v>0.015051755239980258</v>
      </c>
      <c r="I21" s="16">
        <f t="shared" si="6"/>
        <v>0.6516643962658748</v>
      </c>
      <c r="J21" s="16">
        <f t="shared" si="7"/>
        <v>-0.13088046860699254</v>
      </c>
    </row>
    <row r="22" spans="1:10" ht="18.75">
      <c r="A22" s="14" t="s">
        <v>31</v>
      </c>
      <c r="B22" s="15">
        <v>1472.4</v>
      </c>
      <c r="C22" s="19">
        <v>571.135</v>
      </c>
      <c r="D22" s="15">
        <v>1140.576</v>
      </c>
      <c r="E22" s="15">
        <f>'[1]азия-индексы'!M49</f>
        <v>975.53</v>
      </c>
      <c r="F22" s="15">
        <f>'[1]азия-индексы'!J50</f>
        <v>1003</v>
      </c>
      <c r="G22" s="16">
        <f t="shared" si="4"/>
        <v>0.02815905200250124</v>
      </c>
      <c r="H22" s="16">
        <f t="shared" si="5"/>
        <v>-0.12061975703504191</v>
      </c>
      <c r="I22" s="16">
        <f t="shared" si="6"/>
        <v>0.7561522232046713</v>
      </c>
      <c r="J22" s="16">
        <f t="shared" si="7"/>
        <v>-0.3187992393371367</v>
      </c>
    </row>
    <row r="23" spans="1:10" ht="18.75">
      <c r="A23" s="14" t="s">
        <v>32</v>
      </c>
      <c r="B23" s="15">
        <v>62340.34</v>
      </c>
      <c r="C23" s="19">
        <v>40244</v>
      </c>
      <c r="D23" s="15">
        <v>55997.807</v>
      </c>
      <c r="E23" s="15">
        <f>'[1]СевАм-индексы'!Q79</f>
        <v>57775.37</v>
      </c>
      <c r="F23" s="15">
        <f>'[1]СевАм-индексы'!S79</f>
        <v>57421</v>
      </c>
      <c r="G23" s="16">
        <f t="shared" si="4"/>
        <v>-0.006133582528333514</v>
      </c>
      <c r="H23" s="16">
        <f t="shared" si="5"/>
        <v>0.025415155989948035</v>
      </c>
      <c r="I23" s="16">
        <f t="shared" si="6"/>
        <v>0.42682138952390414</v>
      </c>
      <c r="J23" s="16">
        <f t="shared" si="7"/>
        <v>-0.07891102294276864</v>
      </c>
    </row>
    <row r="24" spans="1:10" ht="18.75">
      <c r="A24" s="17" t="s">
        <v>33</v>
      </c>
      <c r="B24" s="17"/>
      <c r="C24" s="17"/>
      <c r="D24" s="17"/>
      <c r="E24" s="17"/>
      <c r="F24" s="17"/>
      <c r="G24" s="7"/>
      <c r="H24" s="7"/>
      <c r="I24" s="7"/>
      <c r="J24" s="7"/>
    </row>
    <row r="25" spans="1:10" ht="18.75">
      <c r="A25" s="14" t="s">
        <v>34</v>
      </c>
      <c r="B25" s="21">
        <v>97.7</v>
      </c>
      <c r="C25" s="22">
        <v>46.99</v>
      </c>
      <c r="D25" s="21">
        <v>72.51</v>
      </c>
      <c r="E25" s="21">
        <f>'[1]инд-обновл'!I61</f>
        <v>71.82</v>
      </c>
      <c r="F25" s="21">
        <f>'[1]инд-обновл'!B61</f>
        <v>72.38</v>
      </c>
      <c r="G25" s="16">
        <f aca="true" t="shared" si="8" ref="G25:G34">IF(ISERROR(F25/E25-1),"н/д",F25/E25-1)</f>
        <v>0.007797270955165692</v>
      </c>
      <c r="H25" s="16">
        <f aca="true" t="shared" si="9" ref="H25:H34">IF(ISERROR(F25/D25-1),"н/д",F25/D25-1)</f>
        <v>-0.001792856157771472</v>
      </c>
      <c r="I25" s="16">
        <f aca="true" t="shared" si="10" ref="I25:I34">IF(ISERROR(F25/C25-1),"н/д",F25/C25-1)</f>
        <v>0.5403277293041071</v>
      </c>
      <c r="J25" s="16">
        <f aca="true" t="shared" si="11" ref="J25:J34">IF(ISERROR(F25/B25-1),"н/д",F25/B25-1)</f>
        <v>-0.25916069600818836</v>
      </c>
    </row>
    <row r="26" spans="1:10" ht="18.75">
      <c r="A26" s="14" t="s">
        <v>35</v>
      </c>
      <c r="B26" s="21">
        <v>99.63</v>
      </c>
      <c r="C26" s="22">
        <v>46.34</v>
      </c>
      <c r="D26" s="21">
        <v>70.52</v>
      </c>
      <c r="E26" s="21">
        <f>'[1]сырье'!J23</f>
        <v>72.05000000000001</v>
      </c>
      <c r="F26" s="21" t="str">
        <f>'[1]сырье'!G23</f>
        <v>72,540</v>
      </c>
      <c r="G26" s="16">
        <f t="shared" si="8"/>
        <v>0.006800832755031072</v>
      </c>
      <c r="H26" s="16">
        <f t="shared" si="9"/>
        <v>0.02864435621100414</v>
      </c>
      <c r="I26" s="16">
        <f t="shared" si="10"/>
        <v>0.5653862753560639</v>
      </c>
      <c r="J26" s="16">
        <f t="shared" si="11"/>
        <v>-0.2719060523938571</v>
      </c>
    </row>
    <row r="27" spans="1:10" ht="18.75">
      <c r="A27" s="14" t="s">
        <v>36</v>
      </c>
      <c r="B27" s="21">
        <v>837.3</v>
      </c>
      <c r="C27" s="21">
        <v>877</v>
      </c>
      <c r="D27" s="21">
        <v>955.3</v>
      </c>
      <c r="E27" s="21">
        <f>'[1]сырье'!J31</f>
        <v>946</v>
      </c>
      <c r="F27" s="21" t="str">
        <f>'[1]сырье'!G31</f>
        <v>950,800</v>
      </c>
      <c r="G27" s="16">
        <f t="shared" si="8"/>
        <v>0.0050739957716701145</v>
      </c>
      <c r="H27" s="16">
        <f t="shared" si="9"/>
        <v>-0.004710562127080542</v>
      </c>
      <c r="I27" s="16">
        <f t="shared" si="10"/>
        <v>0.0841505131128848</v>
      </c>
      <c r="J27" s="16">
        <f t="shared" si="11"/>
        <v>0.1355547593455153</v>
      </c>
    </row>
    <row r="28" spans="1:10" ht="18.75">
      <c r="A28" s="14" t="s">
        <v>37</v>
      </c>
      <c r="B28" s="21">
        <v>6665.6</v>
      </c>
      <c r="C28" s="22">
        <v>3070</v>
      </c>
      <c r="D28" s="21">
        <v>6031.84</v>
      </c>
      <c r="E28" s="21">
        <f>'[1]инд-обновл'!I64</f>
        <v>6296.39</v>
      </c>
      <c r="F28" s="21">
        <f>'[1]инд-обновл'!B64</f>
        <v>6379.07</v>
      </c>
      <c r="G28" s="16">
        <f t="shared" si="8"/>
        <v>0.0131313339866177</v>
      </c>
      <c r="H28" s="16">
        <f t="shared" si="9"/>
        <v>0.05756618212684672</v>
      </c>
      <c r="I28" s="16">
        <f t="shared" si="10"/>
        <v>1.077872964169381</v>
      </c>
      <c r="J28" s="16">
        <f t="shared" si="11"/>
        <v>-0.04298637782045134</v>
      </c>
    </row>
    <row r="29" spans="1:10" ht="18.75">
      <c r="A29" s="14" t="s">
        <v>38</v>
      </c>
      <c r="B29" s="21">
        <v>26500</v>
      </c>
      <c r="C29" s="22">
        <v>12710</v>
      </c>
      <c r="D29" s="21">
        <v>18950</v>
      </c>
      <c r="E29" s="21">
        <f>'[1]инд-обновл'!I65</f>
        <v>19355</v>
      </c>
      <c r="F29" s="21">
        <f>'[1]инд-обновл'!B65</f>
        <v>19515</v>
      </c>
      <c r="G29" s="16">
        <f t="shared" si="8"/>
        <v>0.008266597778351814</v>
      </c>
      <c r="H29" s="16">
        <f t="shared" si="9"/>
        <v>0.02981530343007921</v>
      </c>
      <c r="I29" s="16">
        <f t="shared" si="10"/>
        <v>0.535405192761605</v>
      </c>
      <c r="J29" s="16">
        <f t="shared" si="11"/>
        <v>-0.2635849056603774</v>
      </c>
    </row>
    <row r="30" spans="1:10" ht="18.75">
      <c r="A30" s="14" t="s">
        <v>39</v>
      </c>
      <c r="B30" s="21">
        <v>2365.5</v>
      </c>
      <c r="C30" s="22">
        <v>1495</v>
      </c>
      <c r="D30" s="21">
        <v>1974</v>
      </c>
      <c r="E30" s="21">
        <f>'[1]инд-обновл'!I62</f>
        <v>1900</v>
      </c>
      <c r="F30" s="21">
        <f>'[1]инд-обновл'!B62</f>
        <v>1922</v>
      </c>
      <c r="G30" s="16">
        <f t="shared" si="8"/>
        <v>0.011578947368421133</v>
      </c>
      <c r="H30" s="16">
        <f t="shared" si="9"/>
        <v>-0.02634245187436679</v>
      </c>
      <c r="I30" s="16">
        <f t="shared" si="10"/>
        <v>0.28561872909699004</v>
      </c>
      <c r="J30" s="16">
        <f t="shared" si="11"/>
        <v>-0.18748678926231244</v>
      </c>
    </row>
    <row r="31" spans="1:10" ht="18.75">
      <c r="A31" s="14" t="s">
        <v>40</v>
      </c>
      <c r="B31" s="21">
        <v>67</v>
      </c>
      <c r="C31" s="22">
        <v>47.81</v>
      </c>
      <c r="D31" s="21">
        <v>60.6</v>
      </c>
      <c r="E31" s="21">
        <f>'[1]сырье'!J7</f>
        <v>58.15</v>
      </c>
      <c r="F31" s="21" t="str">
        <f>'[1]сырье'!G7</f>
        <v>58,500</v>
      </c>
      <c r="G31" s="16">
        <f t="shared" si="8"/>
        <v>0.006018916595012858</v>
      </c>
      <c r="H31" s="16">
        <f t="shared" si="9"/>
        <v>-0.034653465346534684</v>
      </c>
      <c r="I31" s="16">
        <f t="shared" si="10"/>
        <v>0.22359339050407856</v>
      </c>
      <c r="J31" s="16">
        <f t="shared" si="11"/>
        <v>-0.12686567164179108</v>
      </c>
    </row>
    <row r="32" spans="1:10" ht="18.75">
      <c r="A32" s="14" t="s">
        <v>41</v>
      </c>
      <c r="B32" s="21">
        <v>11.4</v>
      </c>
      <c r="C32" s="22">
        <v>11.3</v>
      </c>
      <c r="D32" s="21">
        <v>18.86</v>
      </c>
      <c r="E32" s="21">
        <f>'[1]сырье'!J15</f>
        <v>21.919999999999998</v>
      </c>
      <c r="F32" s="21" t="str">
        <f>'[1]сырье'!G15</f>
        <v>22,150</v>
      </c>
      <c r="G32" s="16">
        <f t="shared" si="8"/>
        <v>0.010492700729926918</v>
      </c>
      <c r="H32" s="16">
        <f t="shared" si="9"/>
        <v>0.17444326617179207</v>
      </c>
      <c r="I32" s="16">
        <f t="shared" si="10"/>
        <v>0.9601769911504423</v>
      </c>
      <c r="J32" s="16">
        <f t="shared" si="11"/>
        <v>0.9429824561403506</v>
      </c>
    </row>
    <row r="33" spans="1:10" ht="18.75">
      <c r="A33" s="14" t="s">
        <v>42</v>
      </c>
      <c r="B33" s="21">
        <v>503.3</v>
      </c>
      <c r="C33" s="22">
        <v>392.5</v>
      </c>
      <c r="D33" s="21">
        <v>358.75</v>
      </c>
      <c r="E33" s="21">
        <f>'[1]сырье'!J6</f>
        <v>326.75</v>
      </c>
      <c r="F33" s="21" t="str">
        <f>'[1]сырье'!G6</f>
        <v>329,250</v>
      </c>
      <c r="G33" s="16">
        <f t="shared" si="8"/>
        <v>0.007651109410864665</v>
      </c>
      <c r="H33" s="16">
        <f t="shared" si="9"/>
        <v>-0.08222996515679437</v>
      </c>
      <c r="I33" s="16">
        <f t="shared" si="10"/>
        <v>-0.1611464968152866</v>
      </c>
      <c r="J33" s="16">
        <f t="shared" si="11"/>
        <v>-0.3458176038148222</v>
      </c>
    </row>
    <row r="34" spans="1:10" ht="18.75">
      <c r="A34" s="14" t="s">
        <v>43</v>
      </c>
      <c r="B34" s="21">
        <v>8988.1</v>
      </c>
      <c r="C34" s="22">
        <v>6487.1</v>
      </c>
      <c r="D34" s="21">
        <v>6164.2</v>
      </c>
      <c r="E34" s="21">
        <f>'[1]сырье'!M12</f>
        <v>5820.9955387499995</v>
      </c>
      <c r="F34" s="21">
        <f>'[1]сырье'!L12</f>
        <v>5876.4335915</v>
      </c>
      <c r="G34" s="16">
        <f t="shared" si="8"/>
        <v>0.009523809523809712</v>
      </c>
      <c r="H34" s="16">
        <f t="shared" si="9"/>
        <v>-0.0466834963985594</v>
      </c>
      <c r="I34" s="16">
        <f t="shared" si="10"/>
        <v>-0.09413550099428103</v>
      </c>
      <c r="J34" s="16">
        <f t="shared" si="11"/>
        <v>-0.34619846335710547</v>
      </c>
    </row>
    <row r="35" spans="1:10" ht="18.75">
      <c r="A35" s="17" t="s">
        <v>44</v>
      </c>
      <c r="B35" s="6"/>
      <c r="C35" s="6"/>
      <c r="D35" s="6"/>
      <c r="E35" s="6"/>
      <c r="F35" s="6"/>
      <c r="G35" s="7"/>
      <c r="H35" s="7"/>
      <c r="I35" s="7"/>
      <c r="J35" s="7"/>
    </row>
    <row r="36" spans="1:10" ht="18.75">
      <c r="A36" s="23" t="s">
        <v>13</v>
      </c>
      <c r="B36" s="24">
        <v>39448</v>
      </c>
      <c r="C36" s="24">
        <v>39814</v>
      </c>
      <c r="D36" s="24">
        <v>40028</v>
      </c>
      <c r="E36" s="24">
        <f>'[1]остатки средств на кс'!E5</f>
        <v>40050</v>
      </c>
      <c r="F36" s="24">
        <f ca="1">TODAY()</f>
        <v>40051</v>
      </c>
      <c r="G36" s="25"/>
      <c r="H36" s="25"/>
      <c r="I36" s="25"/>
      <c r="J36" s="11">
        <f>WEEKDAY(F36)</f>
        <v>4</v>
      </c>
    </row>
    <row r="37" spans="1:10" ht="18.75">
      <c r="A37" s="14" t="s">
        <v>45</v>
      </c>
      <c r="B37" s="26">
        <v>10</v>
      </c>
      <c r="C37" s="26">
        <v>13</v>
      </c>
      <c r="D37" s="26">
        <v>11</v>
      </c>
      <c r="E37" s="21">
        <v>10.75</v>
      </c>
      <c r="F37" s="21">
        <v>10.75</v>
      </c>
      <c r="G37" s="27"/>
      <c r="H37" s="27"/>
      <c r="I37" s="28"/>
      <c r="J37" s="27"/>
    </row>
    <row r="38" spans="1:10" ht="37.5">
      <c r="A38" s="14" t="s">
        <v>46</v>
      </c>
      <c r="B38" s="29">
        <v>802.2</v>
      </c>
      <c r="C38" s="29">
        <v>1027.6</v>
      </c>
      <c r="D38" s="26">
        <v>417.8</v>
      </c>
      <c r="E38" s="26">
        <f>'[1]остатки средств на кс'!F5</f>
        <v>495.7</v>
      </c>
      <c r="F38" s="26">
        <f>'[1]остатки средств на кс'!F4</f>
        <v>531.7</v>
      </c>
      <c r="G38" s="16">
        <f aca="true" t="shared" si="12" ref="G38:G44">IF(ISERROR(F38/E38-1),"н/д",F38/E38-1)</f>
        <v>0.07262457131329447</v>
      </c>
      <c r="H38" s="16">
        <f aca="true" t="shared" si="13" ref="H38:H44">IF(ISERROR(F38/D38-1),"н/д",F38/D38-1)</f>
        <v>0.2726184777405458</v>
      </c>
      <c r="I38" s="16">
        <f aca="true" t="shared" si="14" ref="I38:I44">IF(ISERROR(F38/C38-1),"н/д",F38/C38-1)</f>
        <v>-0.4825807707279096</v>
      </c>
      <c r="J38" s="16">
        <f aca="true" t="shared" si="15" ref="J38:J44">IF(ISERROR(F38/B38-1),"н/д",F38/B38-1)</f>
        <v>-0.3371977063076539</v>
      </c>
    </row>
    <row r="39" spans="1:10" ht="37.5">
      <c r="A39" s="14" t="s">
        <v>47</v>
      </c>
      <c r="B39" s="26">
        <v>576.5</v>
      </c>
      <c r="C39" s="26">
        <v>802.7</v>
      </c>
      <c r="D39" s="26">
        <v>277</v>
      </c>
      <c r="E39" s="26">
        <f>'[1]остатки средств на кс'!G5</f>
        <v>354.2</v>
      </c>
      <c r="F39" s="26">
        <f>'[1]остатки средств на кс'!G4</f>
        <v>401.7</v>
      </c>
      <c r="G39" s="16">
        <f t="shared" si="12"/>
        <v>0.1341050254093732</v>
      </c>
      <c r="H39" s="16">
        <f t="shared" si="13"/>
        <v>0.4501805054151624</v>
      </c>
      <c r="I39" s="16">
        <f t="shared" si="14"/>
        <v>-0.49956397159586396</v>
      </c>
      <c r="J39" s="16">
        <f t="shared" si="15"/>
        <v>-0.3032090199479619</v>
      </c>
    </row>
    <row r="40" spans="1:10" ht="18.75">
      <c r="A40" s="14" t="s">
        <v>48</v>
      </c>
      <c r="B40" s="26">
        <v>5.5</v>
      </c>
      <c r="C40" s="26">
        <v>15.7</v>
      </c>
      <c r="D40" s="26">
        <v>9.46</v>
      </c>
      <c r="E40" s="26">
        <f>'[1]rates-cbr'!AE8</f>
        <v>9.72</v>
      </c>
      <c r="F40" s="26">
        <f>'[1]rates-cbr'!AF8</f>
        <v>9.72</v>
      </c>
      <c r="G40" s="16">
        <f t="shared" si="12"/>
        <v>0</v>
      </c>
      <c r="H40" s="16">
        <f t="shared" si="13"/>
        <v>0.027484143763213398</v>
      </c>
      <c r="I40" s="16">
        <f t="shared" si="14"/>
        <v>-0.38089171974522285</v>
      </c>
      <c r="J40" s="16">
        <f t="shared" si="15"/>
        <v>0.7672727272727273</v>
      </c>
    </row>
    <row r="41" spans="1:10" ht="18.75">
      <c r="A41" s="14" t="s">
        <v>49</v>
      </c>
      <c r="B41" s="26">
        <v>6.78</v>
      </c>
      <c r="C41" s="26">
        <v>21.61</v>
      </c>
      <c r="D41" s="26">
        <v>12.62</v>
      </c>
      <c r="E41" s="26">
        <f>'[1]rates-cbr'!AA8</f>
        <v>13.12</v>
      </c>
      <c r="F41" s="26">
        <f>'[1]rates-cbr'!AB8</f>
        <v>13.13</v>
      </c>
      <c r="G41" s="16">
        <f t="shared" si="12"/>
        <v>0.0007621951219514145</v>
      </c>
      <c r="H41" s="16">
        <f t="shared" si="13"/>
        <v>0.04041204437400969</v>
      </c>
      <c r="I41" s="16">
        <f t="shared" si="14"/>
        <v>-0.39241092086996754</v>
      </c>
      <c r="J41" s="16">
        <f t="shared" si="15"/>
        <v>0.9365781710914454</v>
      </c>
    </row>
    <row r="42" spans="1:10" ht="18.75">
      <c r="A42" s="14" t="s">
        <v>50</v>
      </c>
      <c r="B42" s="26">
        <v>4.703</v>
      </c>
      <c r="C42" s="26">
        <v>1.425</v>
      </c>
      <c r="D42" s="26">
        <v>0.472</v>
      </c>
      <c r="E42" s="26">
        <v>0.393</v>
      </c>
      <c r="F42" s="26">
        <v>0.387</v>
      </c>
      <c r="G42" s="16">
        <f t="shared" si="12"/>
        <v>-0.01526717557251911</v>
      </c>
      <c r="H42" s="16">
        <f t="shared" si="13"/>
        <v>-0.18008474576271183</v>
      </c>
      <c r="I42" s="16">
        <f t="shared" si="14"/>
        <v>-0.728421052631579</v>
      </c>
      <c r="J42" s="16">
        <f t="shared" si="15"/>
        <v>-0.9177120986604295</v>
      </c>
    </row>
    <row r="43" spans="1:10" ht="18.75">
      <c r="A43" s="14" t="s">
        <v>51</v>
      </c>
      <c r="B43" s="26">
        <v>24.5</v>
      </c>
      <c r="C43" s="26">
        <v>29.39</v>
      </c>
      <c r="D43" s="26">
        <v>31.1533</v>
      </c>
      <c r="E43" s="26">
        <f>'[1]курсы валют'!O18</f>
        <v>31.554428505691938</v>
      </c>
      <c r="F43" s="26">
        <f>'[1]курсы валют'!M18</f>
        <v>31.5437</v>
      </c>
      <c r="G43" s="16">
        <f t="shared" si="12"/>
        <v>-0.00034000000000000696</v>
      </c>
      <c r="H43" s="16">
        <f t="shared" si="13"/>
        <v>0.012531577714078423</v>
      </c>
      <c r="I43" s="16">
        <f t="shared" si="14"/>
        <v>0.07328002722014282</v>
      </c>
      <c r="J43" s="16">
        <f t="shared" si="15"/>
        <v>0.2874979591836735</v>
      </c>
    </row>
    <row r="44" spans="1:10" ht="18.75">
      <c r="A44" s="14" t="s">
        <v>52</v>
      </c>
      <c r="B44" s="26">
        <v>36</v>
      </c>
      <c r="C44" s="26">
        <v>41.4275</v>
      </c>
      <c r="D44" s="26">
        <v>43.9978</v>
      </c>
      <c r="E44" s="26">
        <f>'[1]курсы валют'!O21</f>
        <v>45.15099578033698</v>
      </c>
      <c r="F44" s="26">
        <f>'[1]курсы валют'!M21</f>
        <v>45.0476</v>
      </c>
      <c r="G44" s="16">
        <f t="shared" si="12"/>
        <v>-0.0022900000000000142</v>
      </c>
      <c r="H44" s="16">
        <f t="shared" si="13"/>
        <v>0.023860283923287096</v>
      </c>
      <c r="I44" s="16">
        <f t="shared" si="14"/>
        <v>0.08738398406855352</v>
      </c>
      <c r="J44" s="16">
        <f t="shared" si="15"/>
        <v>0.2513222222222222</v>
      </c>
    </row>
    <row r="45" spans="1:10" ht="18.75">
      <c r="A45" s="30" t="s">
        <v>53</v>
      </c>
      <c r="B45" s="31">
        <v>39448</v>
      </c>
      <c r="C45" s="31">
        <v>39814</v>
      </c>
      <c r="D45" s="31">
        <f>'[1]ЗВР-cbr'!A4</f>
        <v>40025</v>
      </c>
      <c r="E45" s="31">
        <f>'[1]ЗВР-cbr'!A3</f>
        <v>40032</v>
      </c>
      <c r="F45" s="31">
        <f>'[1]ЗВР-cbr'!A2</f>
        <v>40039</v>
      </c>
      <c r="G45" s="32"/>
      <c r="H45" s="32"/>
      <c r="I45" s="32"/>
      <c r="J45" s="32"/>
    </row>
    <row r="46" spans="1:10" ht="37.5">
      <c r="A46" s="14" t="s">
        <v>54</v>
      </c>
      <c r="B46" s="26">
        <v>480.2</v>
      </c>
      <c r="C46" s="26">
        <v>426</v>
      </c>
      <c r="D46" s="26">
        <f>'[1]ЗВР-cbr'!B4</f>
        <v>402</v>
      </c>
      <c r="E46" s="26">
        <f>'[1]ЗВР-cbr'!B3</f>
        <v>403.4</v>
      </c>
      <c r="F46" s="26">
        <f>'[1]ЗВР-cbr'!B2</f>
        <v>400.6</v>
      </c>
      <c r="G46" s="16">
        <f>IF(ISERROR(F46/E46-1),"н/д",F46/E46-1)</f>
        <v>-0.006941001487357323</v>
      </c>
      <c r="H46" s="16">
        <f>IF(ISERROR(F46/D46-1),"н/д",F46/D46-1)</f>
        <v>-0.0034825870646765233</v>
      </c>
      <c r="I46" s="16">
        <f>IF(ISERROR(F46/C46-1),"н/д",F46/C46-1)</f>
        <v>-0.0596244131455399</v>
      </c>
      <c r="J46" s="16">
        <f>IF(ISERROR(F46/B46-1),"н/д",F46/B46-1)</f>
        <v>-0.16576426488962925</v>
      </c>
    </row>
    <row r="47" spans="1:10" ht="18.75">
      <c r="A47" s="33"/>
      <c r="B47" s="31">
        <v>39448</v>
      </c>
      <c r="C47" s="31">
        <v>39814</v>
      </c>
      <c r="D47" s="31">
        <v>40028</v>
      </c>
      <c r="E47" s="31">
        <v>40035</v>
      </c>
      <c r="F47" s="31">
        <v>40042</v>
      </c>
      <c r="G47" s="32"/>
      <c r="H47" s="32"/>
      <c r="I47" s="32"/>
      <c r="J47" s="32"/>
    </row>
    <row r="48" spans="1:10" ht="18.75">
      <c r="A48" s="14" t="s">
        <v>55</v>
      </c>
      <c r="B48" s="26">
        <v>11.9</v>
      </c>
      <c r="C48" s="26">
        <v>13.3</v>
      </c>
      <c r="D48" s="26">
        <v>8.1</v>
      </c>
      <c r="E48" s="34">
        <v>8.2</v>
      </c>
      <c r="F48" s="34">
        <v>8.3</v>
      </c>
      <c r="G48" s="27"/>
      <c r="H48" s="26"/>
      <c r="I48" s="26"/>
      <c r="J48" s="26"/>
    </row>
    <row r="49" spans="1:10" ht="18.75">
      <c r="A49" s="30" t="s">
        <v>56</v>
      </c>
      <c r="B49" s="31">
        <v>39448</v>
      </c>
      <c r="C49" s="31">
        <v>39814</v>
      </c>
      <c r="D49" s="31">
        <v>39965</v>
      </c>
      <c r="E49" s="31">
        <v>39995</v>
      </c>
      <c r="F49" s="31">
        <v>40026</v>
      </c>
      <c r="G49" s="35"/>
      <c r="H49" s="32"/>
      <c r="I49" s="36"/>
      <c r="J49" s="36"/>
    </row>
    <row r="50" spans="1:10" ht="18.75">
      <c r="A50" s="14" t="s">
        <v>57</v>
      </c>
      <c r="B50" s="26">
        <v>13272.1</v>
      </c>
      <c r="C50" s="26">
        <v>13493.2</v>
      </c>
      <c r="D50" s="26">
        <v>12861.1</v>
      </c>
      <c r="E50" s="26">
        <v>13161</v>
      </c>
      <c r="F50" s="26"/>
      <c r="G50" s="16">
        <f>IF(ISERROR(E50/D50-1),"н/д",E50/D50-1)</f>
        <v>0.02331837867678499</v>
      </c>
      <c r="H50" s="16"/>
      <c r="I50" s="16">
        <f>IF(ISERROR(E50/C50-1),"н/д",E50/C50-1)</f>
        <v>-0.024619808496131435</v>
      </c>
      <c r="J50" s="16">
        <f>IF(ISERROR(E50/B50-1),"н/д",E50/B50-1)</f>
        <v>-0.008370943558291488</v>
      </c>
    </row>
    <row r="51" spans="1:10" ht="75">
      <c r="A51" s="14" t="s">
        <v>58</v>
      </c>
      <c r="B51" s="26">
        <v>106.3</v>
      </c>
      <c r="C51" s="26">
        <v>102.1</v>
      </c>
      <c r="D51" s="26">
        <v>82.9</v>
      </c>
      <c r="E51" s="26">
        <v>87.9</v>
      </c>
      <c r="F51" s="26">
        <v>89.2</v>
      </c>
      <c r="G51" s="26"/>
      <c r="H51" s="26"/>
      <c r="I51" s="26"/>
      <c r="J51" s="26"/>
    </row>
    <row r="52" spans="1:10" ht="18.75">
      <c r="A52" s="30" t="s">
        <v>59</v>
      </c>
      <c r="B52" s="31">
        <v>39448</v>
      </c>
      <c r="C52" s="31">
        <v>39814</v>
      </c>
      <c r="D52" s="31"/>
      <c r="E52" s="31">
        <v>39904</v>
      </c>
      <c r="F52" s="37">
        <v>39995</v>
      </c>
      <c r="G52" s="35"/>
      <c r="H52" s="32"/>
      <c r="I52" s="32"/>
      <c r="J52" s="32"/>
    </row>
    <row r="53" spans="1:10" ht="18.75">
      <c r="A53" s="14" t="s">
        <v>60</v>
      </c>
      <c r="B53" s="26">
        <v>465.4</v>
      </c>
      <c r="C53" s="26">
        <v>483.5</v>
      </c>
      <c r="D53" s="26"/>
      <c r="E53" s="26">
        <v>450.8</v>
      </c>
      <c r="F53" s="26">
        <v>475.1</v>
      </c>
      <c r="G53" s="16"/>
      <c r="H53" s="16"/>
      <c r="I53" s="16">
        <f>IF(ISERROR(F53/C53-1),"н/д",F53/C53-1)</f>
        <v>-0.017373319544984445</v>
      </c>
      <c r="J53" s="16">
        <f>IF(ISERROR(F53/B53-1),"н/д",F53/B53-1)</f>
        <v>0.02084228620541473</v>
      </c>
    </row>
    <row r="54" spans="1:10" ht="37.5">
      <c r="A54" s="14" t="s">
        <v>61</v>
      </c>
      <c r="B54" s="26">
        <v>419</v>
      </c>
      <c r="C54" s="26">
        <v>450.7</v>
      </c>
      <c r="D54" s="26"/>
      <c r="E54" s="26">
        <v>420.7</v>
      </c>
      <c r="F54" s="26">
        <v>436.8</v>
      </c>
      <c r="G54" s="16"/>
      <c r="H54" s="16"/>
      <c r="I54" s="16">
        <f>IF(ISERROR(F54/C54-1),"н/д",F54/C54-1)</f>
        <v>-0.03084091413356993</v>
      </c>
      <c r="J54" s="16">
        <f>IF(ISERROR(F54/B54-1),"н/д",F54/B54-1)</f>
        <v>0.0424821002386635</v>
      </c>
    </row>
    <row r="55" spans="1:10" ht="37.5">
      <c r="A55" s="14" t="s">
        <v>62</v>
      </c>
      <c r="B55" s="26">
        <v>77.12</v>
      </c>
      <c r="C55" s="26">
        <v>102.4</v>
      </c>
      <c r="D55" s="14"/>
      <c r="E55" s="38">
        <v>9.069</v>
      </c>
      <c r="F55" s="34">
        <v>17.2</v>
      </c>
      <c r="G55" s="16"/>
      <c r="H55" s="16"/>
      <c r="I55" s="16">
        <f>IF(ISERROR(F55/C55-1),"н/д",F55/C55-1)</f>
        <v>-0.83203125</v>
      </c>
      <c r="J55" s="16">
        <f>IF(ISERROR(F55/B55-1),"н/д",F55/B55-1)</f>
        <v>-0.7769709543568465</v>
      </c>
    </row>
    <row r="56" spans="1:10" ht="18.75">
      <c r="A56" s="17" t="s">
        <v>63</v>
      </c>
      <c r="B56" s="17"/>
      <c r="C56" s="17"/>
      <c r="D56" s="17"/>
      <c r="E56" s="17"/>
      <c r="F56" s="17"/>
      <c r="G56" s="7"/>
      <c r="H56" s="7"/>
      <c r="I56" s="7"/>
      <c r="J56" s="7"/>
    </row>
    <row r="57" spans="1:10" ht="56.25">
      <c r="A57" s="5" t="s">
        <v>2</v>
      </c>
      <c r="B57" s="39" t="s">
        <v>64</v>
      </c>
      <c r="C57" s="39" t="s">
        <v>65</v>
      </c>
      <c r="D57" s="40">
        <v>39661</v>
      </c>
      <c r="E57" s="40">
        <v>39995</v>
      </c>
      <c r="F57" s="40">
        <v>40026</v>
      </c>
      <c r="G57" s="41" t="s">
        <v>66</v>
      </c>
      <c r="H57" s="5" t="s">
        <v>67</v>
      </c>
      <c r="I57" s="5" t="s">
        <v>68</v>
      </c>
      <c r="J57" s="42"/>
    </row>
    <row r="58" spans="1:10" ht="37.5">
      <c r="A58" s="14" t="s">
        <v>69</v>
      </c>
      <c r="B58" s="15">
        <v>5677.42</v>
      </c>
      <c r="C58" s="15">
        <v>3801.19</v>
      </c>
      <c r="D58" s="15">
        <v>1308.48</v>
      </c>
      <c r="E58" s="15">
        <v>527.8</v>
      </c>
      <c r="F58" s="15">
        <v>632.8</v>
      </c>
      <c r="G58" s="16">
        <f>IF(ISERROR(F58/E58-1),"н/д",F58/E58-1)</f>
        <v>0.19893899204244025</v>
      </c>
      <c r="H58" s="16">
        <f>IF(ISERROR(F58/D58-1),"н/д",F58/D58-1)</f>
        <v>-0.5163854243091222</v>
      </c>
      <c r="I58" s="16">
        <f>IF(ISERROR(C58/B58-1),"н/д",C58/B58-1)</f>
        <v>-0.33047229199178496</v>
      </c>
      <c r="J58" s="42"/>
    </row>
    <row r="59" spans="1:10" ht="37.5">
      <c r="A59" s="14" t="s">
        <v>70</v>
      </c>
      <c r="B59" s="15">
        <v>3596.82</v>
      </c>
      <c r="C59" s="15">
        <v>4725.01</v>
      </c>
      <c r="D59" s="15">
        <v>558.97</v>
      </c>
      <c r="E59" s="15">
        <v>770.7</v>
      </c>
      <c r="F59" s="15">
        <v>803.1</v>
      </c>
      <c r="G59" s="16">
        <f>IF(ISERROR(F59/E59-1),"н/д",F59/E59-1)</f>
        <v>0.042039704165044656</v>
      </c>
      <c r="H59" s="16">
        <f>IF(ISERROR(F59/D59-1),"н/д",F59/D59-1)</f>
        <v>0.43674973612179535</v>
      </c>
      <c r="I59" s="16">
        <f>IF(ISERROR(C59/B59-1),"н/д",C59/B59-1)</f>
        <v>0.31366318025366846</v>
      </c>
      <c r="J59" s="42"/>
    </row>
    <row r="60" spans="1:10" ht="18.75">
      <c r="A60" s="14" t="s">
        <v>71</v>
      </c>
      <c r="B60" s="15">
        <f>B58-B59</f>
        <v>2080.6</v>
      </c>
      <c r="C60" s="15">
        <f>C58-C59</f>
        <v>-923.8200000000002</v>
      </c>
      <c r="D60" s="15">
        <f>D58-D59</f>
        <v>749.51</v>
      </c>
      <c r="E60" s="15">
        <f>E58-E59</f>
        <v>-242.9000000000001</v>
      </c>
      <c r="F60" s="15">
        <f>F58-F59</f>
        <v>-170.30000000000007</v>
      </c>
      <c r="G60" s="16"/>
      <c r="H60" s="16"/>
      <c r="I60" s="16"/>
      <c r="J60" s="42"/>
    </row>
    <row r="61" spans="1:10" ht="18.75">
      <c r="A61" s="5" t="s">
        <v>2</v>
      </c>
      <c r="B61" s="43"/>
      <c r="C61" s="43"/>
      <c r="D61" s="43">
        <v>39600</v>
      </c>
      <c r="E61" s="43">
        <v>39934</v>
      </c>
      <c r="F61" s="43">
        <v>39965</v>
      </c>
      <c r="G61" s="41" t="s">
        <v>66</v>
      </c>
      <c r="H61" s="5" t="s">
        <v>67</v>
      </c>
      <c r="I61" s="44"/>
      <c r="J61" s="45"/>
    </row>
    <row r="62" spans="1:10" ht="18.75">
      <c r="A62" s="14" t="s">
        <v>72</v>
      </c>
      <c r="B62" s="26"/>
      <c r="C62" s="26"/>
      <c r="D62" s="38">
        <v>43.846</v>
      </c>
      <c r="E62" s="38">
        <v>22.7</v>
      </c>
      <c r="F62" s="38">
        <v>24.522</v>
      </c>
      <c r="G62" s="16">
        <f>IF(ISERROR(F62/E62-1),"н/д",F62/E62-1)</f>
        <v>0.08026431718061677</v>
      </c>
      <c r="H62" s="16">
        <f>IF(ISERROR(F62/D62-1),"н/д",F62/D62-1)</f>
        <v>-0.4407243534187839</v>
      </c>
      <c r="I62" s="44"/>
      <c r="J62" s="45"/>
    </row>
    <row r="63" spans="1:10" ht="18.75">
      <c r="A63" s="14" t="s">
        <v>73</v>
      </c>
      <c r="B63" s="26"/>
      <c r="C63" s="26"/>
      <c r="D63" s="38">
        <v>25.539</v>
      </c>
      <c r="E63" s="38">
        <v>13.9</v>
      </c>
      <c r="F63" s="38">
        <v>15.494</v>
      </c>
      <c r="G63" s="16">
        <f>IF(ISERROR(F63/E63-1),"н/д",F63/E63-1)</f>
        <v>0.11467625899280565</v>
      </c>
      <c r="H63" s="16">
        <f>IF(ISERROR(F63/D63-1),"н/д",F63/D63-1)</f>
        <v>-0.39332002036101654</v>
      </c>
      <c r="I63" s="44"/>
      <c r="J63" s="45"/>
    </row>
    <row r="64" spans="1:10" ht="37.5">
      <c r="A64" s="14" t="s">
        <v>74</v>
      </c>
      <c r="B64" s="26"/>
      <c r="C64" s="26"/>
      <c r="D64" s="38">
        <f>D62-D63</f>
        <v>18.306999999999995</v>
      </c>
      <c r="E64" s="38">
        <f>E62-E63</f>
        <v>8.799999999999999</v>
      </c>
      <c r="F64" s="38">
        <f>F62-F63</f>
        <v>9.027999999999999</v>
      </c>
      <c r="G64" s="16">
        <f>IF(ISERROR(F64/E64-1),"н/д",F64/E64-1)</f>
        <v>0.02590909090909088</v>
      </c>
      <c r="H64" s="16">
        <f>IF(ISERROR(F64/D64-1),"н/д",F64/D64-1)</f>
        <v>-0.5068553012508876</v>
      </c>
      <c r="I64" s="32"/>
      <c r="J64" s="45"/>
    </row>
  </sheetData>
  <mergeCells count="9">
    <mergeCell ref="A56:F56"/>
    <mergeCell ref="A9:F9"/>
    <mergeCell ref="A17:F17"/>
    <mergeCell ref="A24:F24"/>
    <mergeCell ref="A35:F35"/>
    <mergeCell ref="A1:F1"/>
    <mergeCell ref="I1:J1"/>
    <mergeCell ref="A3:F3"/>
    <mergeCell ref="A5:F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e.lopushanskaya</dc:creator>
  <cp:keywords/>
  <dc:description/>
  <cp:lastModifiedBy>e.lopushanskaya</cp:lastModifiedBy>
  <cp:lastPrinted>2009-08-26T09:11:31Z</cp:lastPrinted>
  <dcterms:created xsi:type="dcterms:W3CDTF">2009-08-26T09:09:53Z</dcterms:created>
  <dcterms:modified xsi:type="dcterms:W3CDTF">2009-08-26T09:11:37Z</dcterms:modified>
  <cp:category/>
  <cp:version/>
  <cp:contentType/>
  <cp:contentStatus/>
</cp:coreProperties>
</file>