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<sst xmlns="http://schemas.openxmlformats.org/spreadsheetml/2006/main" count="80" uniqueCount="75">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</sst>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10581.050000000001</v>
          </cell>
        </row>
        <row r="14">
          <cell r="J14">
            <v>10497</v>
          </cell>
        </row>
        <row r="49">
          <cell r="M49">
            <v>998.8299999999999</v>
          </cell>
        </row>
        <row r="50">
          <cell r="J50">
            <v>976</v>
          </cell>
        </row>
        <row r="60">
          <cell r="O60">
            <v>6838.25</v>
          </cell>
        </row>
        <row r="61">
          <cell r="J61">
            <v>6809</v>
          </cell>
        </row>
        <row r="103">
          <cell r="N103">
            <v>2375.88</v>
          </cell>
        </row>
        <row r="104">
          <cell r="J104">
            <v>2381</v>
          </cell>
        </row>
        <row r="122">
          <cell r="N122">
            <v>528.2</v>
          </cell>
        </row>
        <row r="123">
          <cell r="J123">
            <v>529</v>
          </cell>
        </row>
      </sheetData>
      <sheetData sheetId="1">
        <row r="33">
          <cell r="Q33">
            <v>4896.23</v>
          </cell>
          <cell r="S33">
            <v>4878</v>
          </cell>
        </row>
        <row r="44">
          <cell r="Q44">
            <v>5519.75</v>
          </cell>
          <cell r="S44">
            <v>5495</v>
          </cell>
        </row>
        <row r="57">
          <cell r="Q57">
            <v>3652.17</v>
          </cell>
          <cell r="S57">
            <v>3638</v>
          </cell>
        </row>
      </sheetData>
      <sheetData sheetId="2">
        <row r="4">
          <cell r="Q4">
            <v>9505.960000000001</v>
          </cell>
          <cell r="S4">
            <v>9509</v>
          </cell>
        </row>
        <row r="10">
          <cell r="Q10">
            <v>1026.1299999999999</v>
          </cell>
          <cell r="S10">
            <v>1026</v>
          </cell>
        </row>
        <row r="20">
          <cell r="Q20">
            <v>2020.9</v>
          </cell>
          <cell r="S20">
            <v>2018</v>
          </cell>
        </row>
        <row r="79">
          <cell r="Q79">
            <v>57728.590000000004</v>
          </cell>
          <cell r="S79">
            <v>57775</v>
          </cell>
        </row>
      </sheetData>
      <sheetData sheetId="3">
        <row r="55">
          <cell r="B55">
            <v>15642.58</v>
          </cell>
          <cell r="I55">
            <v>15628.75</v>
          </cell>
        </row>
        <row r="57">
          <cell r="B57">
            <v>1081.5</v>
          </cell>
          <cell r="I57">
            <v>1094</v>
          </cell>
        </row>
        <row r="58">
          <cell r="B58">
            <v>1108.37</v>
          </cell>
          <cell r="I58">
            <v>1120.54</v>
          </cell>
        </row>
        <row r="59">
          <cell r="B59">
            <v>83.22</v>
          </cell>
          <cell r="I59">
            <v>82.78</v>
          </cell>
        </row>
        <row r="61">
          <cell r="B61">
            <v>73.57</v>
          </cell>
          <cell r="I61">
            <v>74.26</v>
          </cell>
        </row>
        <row r="62">
          <cell r="B62">
            <v>1888</v>
          </cell>
          <cell r="I62">
            <v>1927</v>
          </cell>
        </row>
        <row r="64">
          <cell r="B64">
            <v>6300.8</v>
          </cell>
          <cell r="I64">
            <v>6426.47</v>
          </cell>
        </row>
        <row r="65">
          <cell r="B65">
            <v>19000</v>
          </cell>
          <cell r="I65">
            <v>19600</v>
          </cell>
        </row>
      </sheetData>
      <sheetData sheetId="4">
        <row r="18">
          <cell r="M18">
            <v>31.5544</v>
          </cell>
          <cell r="O18">
            <v>31.94444163233076</v>
          </cell>
        </row>
        <row r="21">
          <cell r="M21">
            <v>45.1512</v>
          </cell>
          <cell r="O21">
            <v>45.466281329614226</v>
          </cell>
        </row>
      </sheetData>
      <sheetData sheetId="5">
        <row r="2">
          <cell r="A2">
            <v>40039</v>
          </cell>
          <cell r="B2">
            <v>400.6</v>
          </cell>
        </row>
        <row r="3">
          <cell r="A3">
            <v>40032</v>
          </cell>
          <cell r="B3">
            <v>403.4</v>
          </cell>
        </row>
        <row r="4">
          <cell r="A4">
            <v>40025</v>
          </cell>
          <cell r="B4">
            <v>402</v>
          </cell>
        </row>
      </sheetData>
      <sheetData sheetId="7">
        <row r="8">
          <cell r="AA8">
            <v>13.8</v>
          </cell>
          <cell r="AB8">
            <v>13.12</v>
          </cell>
          <cell r="AE8">
            <v>10.35</v>
          </cell>
          <cell r="AF8">
            <v>9.72</v>
          </cell>
        </row>
      </sheetData>
      <sheetData sheetId="9">
        <row r="4">
          <cell r="F4">
            <v>495.7</v>
          </cell>
          <cell r="G4">
            <v>354.2</v>
          </cell>
        </row>
        <row r="5">
          <cell r="E5">
            <v>40049</v>
          </cell>
          <cell r="F5">
            <v>481</v>
          </cell>
          <cell r="G5">
            <v>353.8</v>
          </cell>
        </row>
      </sheetData>
      <sheetData sheetId="11">
        <row r="6">
          <cell r="G6" t="str">
            <v>332,250</v>
          </cell>
          <cell r="J6">
            <v>335.5</v>
          </cell>
        </row>
        <row r="7">
          <cell r="G7" t="str">
            <v>59,200</v>
          </cell>
          <cell r="J7">
            <v>59.07</v>
          </cell>
        </row>
        <row r="12">
          <cell r="L12">
            <v>5790.863488</v>
          </cell>
          <cell r="M12">
            <v>5828.807654</v>
          </cell>
        </row>
        <row r="15">
          <cell r="G15" t="str">
            <v>21,910</v>
          </cell>
          <cell r="J15">
            <v>21.79</v>
          </cell>
        </row>
        <row r="23">
          <cell r="G23" t="str">
            <v>73,850</v>
          </cell>
          <cell r="J23">
            <v>74.36999999999999</v>
          </cell>
        </row>
        <row r="31">
          <cell r="G31" t="str">
            <v>948,400</v>
          </cell>
          <cell r="J31">
            <v>943.6999999999999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40050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40049</v>
      </c>
      <c r="F4" s="9">
        <f ca="1">TODAY()</f>
        <v>40050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1068</v>
      </c>
      <c r="E6" s="15">
        <f>'[1]инд-обновл'!I57</f>
        <v>1094</v>
      </c>
      <c r="F6" s="15">
        <f>'[1]инд-обновл'!B57</f>
        <v>1081.5</v>
      </c>
      <c r="G6" s="16">
        <f>IF(ISERROR(F6/E6-1),"н/д",F6/E6-1)</f>
        <v>-0.011425959780621553</v>
      </c>
      <c r="H6" s="16">
        <f>IF(ISERROR(F6/D6-1),"н/д",F6/D6-1)</f>
        <v>0.012640449438202195</v>
      </c>
      <c r="I6" s="16">
        <f>IF(ISERROR(F6/C6-1),"н/д",F6/C6-1)</f>
        <v>0.7047872759658886</v>
      </c>
      <c r="J6" s="16">
        <f>IF(ISERROR(F6/B6-1),"н/д",F6/B6-1)</f>
        <v>-0.530827028527799</v>
      </c>
    </row>
    <row r="7" spans="1:10" ht="18.75">
      <c r="A7" s="14" t="s">
        <v>16</v>
      </c>
      <c r="B7" s="15">
        <v>1914.76</v>
      </c>
      <c r="C7" s="15">
        <v>639.82</v>
      </c>
      <c r="D7" s="15">
        <v>1098.95</v>
      </c>
      <c r="E7" s="15">
        <f>'[1]инд-обновл'!I58</f>
        <v>1120.54</v>
      </c>
      <c r="F7" s="15">
        <f>'[1]инд-обновл'!B58</f>
        <v>1108.37</v>
      </c>
      <c r="G7" s="16">
        <f>IF(ISERROR(F7/E7-1),"н/д",F7/E7-1)</f>
        <v>-0.010860834954575571</v>
      </c>
      <c r="H7" s="16">
        <f>IF(ISERROR(F7/D7-1),"н/д",F7/D7-1)</f>
        <v>0.008571818554074184</v>
      </c>
      <c r="I7" s="16">
        <f>IF(ISERROR(F7/C7-1),"н/д",F7/C7-1)</f>
        <v>0.732315338689006</v>
      </c>
      <c r="J7" s="16">
        <f>IF(ISERROR(F7/B7-1),"н/д",F7/B7-1)</f>
        <v>-0.42114416428168544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9286.56</v>
      </c>
      <c r="E10" s="19">
        <f>'[1]СевАм-индексы'!Q4</f>
        <v>9505.960000000001</v>
      </c>
      <c r="F10" s="15">
        <f>'[1]СевАм-индексы'!S4</f>
        <v>9509</v>
      </c>
      <c r="G10" s="16">
        <f aca="true" t="shared" si="0" ref="G10:G16">IF(ISERROR(F10/E10-1),"н/д",F10/E10-1)</f>
        <v>0.0003197993679753264</v>
      </c>
      <c r="H10" s="16">
        <f aca="true" t="shared" si="1" ref="H10:H16">IF(ISERROR(F10/D10-1),"н/д",F10/D10-1)</f>
        <v>0.02395289536706824</v>
      </c>
      <c r="I10" s="16">
        <f aca="true" t="shared" si="2" ref="I10:I16">IF(ISERROR(F10/C10-1),"н/д",F10/C10-1)</f>
        <v>0.052498757566668</v>
      </c>
      <c r="J10" s="16">
        <f aca="true" t="shared" si="3" ref="J10:J16">IF(ISERROR(F10/B10-1),"н/д",F10/B10-1)</f>
        <v>-0.27100359093404147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2008.61</v>
      </c>
      <c r="E11" s="15">
        <f>'[1]СевАм-индексы'!Q20</f>
        <v>2020.9</v>
      </c>
      <c r="F11" s="15">
        <f>'[1]СевАм-индексы'!S20</f>
        <v>2018</v>
      </c>
      <c r="G11" s="16">
        <f t="shared" si="0"/>
        <v>-0.0014350042060468082</v>
      </c>
      <c r="H11" s="16">
        <f t="shared" si="1"/>
        <v>0.004674874664569062</v>
      </c>
      <c r="I11" s="16">
        <f t="shared" si="2"/>
        <v>0.23636051733539176</v>
      </c>
      <c r="J11" s="16">
        <f t="shared" si="3"/>
        <v>-0.22670141017780499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1002.63</v>
      </c>
      <c r="E12" s="15">
        <f>'[1]СевАм-индексы'!Q10</f>
        <v>1026.1299999999999</v>
      </c>
      <c r="F12" s="15">
        <f>'[1]СевАм-индексы'!S10</f>
        <v>1026</v>
      </c>
      <c r="G12" s="16">
        <f t="shared" si="0"/>
        <v>-0.00012668960073269897</v>
      </c>
      <c r="H12" s="16">
        <f t="shared" si="1"/>
        <v>0.023308698123934102</v>
      </c>
      <c r="I12" s="16">
        <f t="shared" si="2"/>
        <v>0.10109465550547325</v>
      </c>
      <c r="J12" s="16">
        <f t="shared" si="3"/>
        <v>-0.29102518035324365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3477.8</v>
      </c>
      <c r="E13" s="15">
        <f>'[1]евр-индексы'!Q57</f>
        <v>3652.17</v>
      </c>
      <c r="F13" s="15">
        <f>'[1]евр-индексы'!S57</f>
        <v>3638</v>
      </c>
      <c r="G13" s="16">
        <f t="shared" si="0"/>
        <v>-0.003879885109400738</v>
      </c>
      <c r="H13" s="16">
        <f t="shared" si="1"/>
        <v>0.04606360342745419</v>
      </c>
      <c r="I13" s="16">
        <f t="shared" si="2"/>
        <v>0.08607065131400216</v>
      </c>
      <c r="J13" s="16">
        <f t="shared" si="3"/>
        <v>-0.34451631502135105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5426.85</v>
      </c>
      <c r="E14" s="15">
        <f>'[1]евр-индексы'!Q44</f>
        <v>5519.75</v>
      </c>
      <c r="F14" s="15">
        <f>'[1]евр-индексы'!S44</f>
        <v>5495</v>
      </c>
      <c r="G14" s="16">
        <f t="shared" si="0"/>
        <v>-0.004483898727297486</v>
      </c>
      <c r="H14" s="16">
        <f t="shared" si="1"/>
        <v>0.012557929553976832</v>
      </c>
      <c r="I14" s="16">
        <f t="shared" si="2"/>
        <v>0.10495126752689998</v>
      </c>
      <c r="J14" s="16">
        <f t="shared" si="3"/>
        <v>-0.30872677410021265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4682.46</v>
      </c>
      <c r="E15" s="15">
        <f>'[1]евр-индексы'!Q33</f>
        <v>4896.23</v>
      </c>
      <c r="F15" s="15">
        <f>'[1]евр-индексы'!S33</f>
        <v>4878</v>
      </c>
      <c r="G15" s="16">
        <f t="shared" si="0"/>
        <v>-0.003723272803769384</v>
      </c>
      <c r="H15" s="16">
        <f t="shared" si="1"/>
        <v>0.04176010046001455</v>
      </c>
      <c r="I15" s="16">
        <f t="shared" si="2"/>
        <v>0.06931708824825344</v>
      </c>
      <c r="J15" s="16">
        <f t="shared" si="3"/>
        <v>-0.23979615690308098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10352.47</v>
      </c>
      <c r="E16" s="15">
        <f>'[1]азия-индексы'!P13</f>
        <v>10581.050000000001</v>
      </c>
      <c r="F16" s="15">
        <f>'[1]азия-индексы'!J14</f>
        <v>10497</v>
      </c>
      <c r="G16" s="16">
        <f t="shared" si="0"/>
        <v>-0.007943446066316806</v>
      </c>
      <c r="H16" s="16">
        <f t="shared" si="1"/>
        <v>0.013960919471391886</v>
      </c>
      <c r="I16" s="16">
        <f t="shared" si="2"/>
        <v>0.16077194596555167</v>
      </c>
      <c r="J16" s="16">
        <f t="shared" si="3"/>
        <v>-0.28550036075527174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7056.71</v>
      </c>
      <c r="E18" s="15">
        <f>'[1]азия-индексы'!O60</f>
        <v>6838.25</v>
      </c>
      <c r="F18" s="15">
        <f>'[1]азия-индексы'!J61</f>
        <v>6809</v>
      </c>
      <c r="G18" s="16">
        <f aca="true" t="shared" si="4" ref="G18:G23">IF(ISERROR(F18/E18-1),"н/д",F18/E18-1)</f>
        <v>-0.004277410156107164</v>
      </c>
      <c r="H18" s="16">
        <f aca="true" t="shared" si="5" ref="H18:H23">IF(ISERROR(F18/D18-1),"н/д",F18/D18-1)</f>
        <v>-0.03510276035149529</v>
      </c>
      <c r="I18" s="16">
        <f aca="true" t="shared" si="6" ref="I18:I23">IF(ISERROR(F18/C18-1),"н/д",F18/C18-1)</f>
        <v>0.44924451558113443</v>
      </c>
      <c r="J18" s="16">
        <f aca="true" t="shared" si="7" ref="J18:J23">IF(ISERROR(F18/B18-1),"н/д",F18/B18-1)</f>
        <v>-0.18191539210150065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467.93</v>
      </c>
      <c r="E19" s="15">
        <f>'[1]азия-индексы'!N122</f>
        <v>528.2</v>
      </c>
      <c r="F19" s="15">
        <f>'[1]азия-индексы'!J123</f>
        <v>529</v>
      </c>
      <c r="G19" s="16">
        <f t="shared" si="4"/>
        <v>0.0015145778114349362</v>
      </c>
      <c r="H19" s="16">
        <f t="shared" si="5"/>
        <v>0.1305109738636121</v>
      </c>
      <c r="I19" s="16">
        <f t="shared" si="6"/>
        <v>0.6882619518733646</v>
      </c>
      <c r="J19" s="16">
        <f t="shared" si="7"/>
        <v>-0.4256866789707958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15924.23</v>
      </c>
      <c r="E20" s="15">
        <f>'[1]инд-обновл'!I55</f>
        <v>15628.75</v>
      </c>
      <c r="F20" s="15">
        <f>'[1]инд-обновл'!B55</f>
        <v>15642.58</v>
      </c>
      <c r="G20" s="16">
        <f t="shared" si="4"/>
        <v>0.0008849076221706387</v>
      </c>
      <c r="H20" s="16">
        <f t="shared" si="5"/>
        <v>-0.01768688344742564</v>
      </c>
      <c r="I20" s="16">
        <f t="shared" si="6"/>
        <v>0.579506556294467</v>
      </c>
      <c r="J20" s="16">
        <f t="shared" si="7"/>
        <v>-0.22945612712862118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2338.797</v>
      </c>
      <c r="E21" s="15">
        <f>'[1]азия-индексы'!N103</f>
        <v>2375.88</v>
      </c>
      <c r="F21" s="15">
        <f>'[1]азия-индексы'!J104</f>
        <v>2381</v>
      </c>
      <c r="G21" s="16">
        <f t="shared" si="4"/>
        <v>0.0021549909928111344</v>
      </c>
      <c r="H21" s="16">
        <f t="shared" si="5"/>
        <v>0.018044746936138445</v>
      </c>
      <c r="I21" s="16">
        <f t="shared" si="6"/>
        <v>0.6565345103239462</v>
      </c>
      <c r="J21" s="16">
        <f t="shared" si="7"/>
        <v>-0.1283177741167857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1140.576</v>
      </c>
      <c r="E22" s="15">
        <f>'[1]азия-индексы'!M49</f>
        <v>998.8299999999999</v>
      </c>
      <c r="F22" s="15">
        <f>'[1]азия-индексы'!J50</f>
        <v>976</v>
      </c>
      <c r="G22" s="16">
        <f t="shared" si="4"/>
        <v>-0.022856742388594586</v>
      </c>
      <c r="H22" s="16">
        <f t="shared" si="5"/>
        <v>-0.144292006845664</v>
      </c>
      <c r="I22" s="16">
        <f t="shared" si="6"/>
        <v>0.7088779360396404</v>
      </c>
      <c r="J22" s="16">
        <f t="shared" si="7"/>
        <v>-0.3371366476500951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55997.807</v>
      </c>
      <c r="E23" s="15">
        <f>'[1]СевАм-индексы'!Q79</f>
        <v>57728.590000000004</v>
      </c>
      <c r="F23" s="15">
        <f>'[1]СевАм-индексы'!S79</f>
        <v>57775</v>
      </c>
      <c r="G23" s="16">
        <f t="shared" si="4"/>
        <v>0.0008039344110084556</v>
      </c>
      <c r="H23" s="16">
        <f t="shared" si="5"/>
        <v>0.031736832122729375</v>
      </c>
      <c r="I23" s="16">
        <f t="shared" si="6"/>
        <v>0.43561773183580166</v>
      </c>
      <c r="J23" s="16">
        <f t="shared" si="7"/>
        <v>-0.07323251685826537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74.26</v>
      </c>
      <c r="F25" s="21">
        <f>'[1]инд-обновл'!B61</f>
        <v>73.57</v>
      </c>
      <c r="G25" s="16">
        <f aca="true" t="shared" si="8" ref="G25:G34">IF(ISERROR(F25/E25-1),"н/д",F25/E25-1)</f>
        <v>-0.00929167788850005</v>
      </c>
      <c r="H25" s="16">
        <f aca="true" t="shared" si="9" ref="H25:H34">IF(ISERROR(F25/D25-1),"н/д",F25/D25-1)</f>
        <v>0.014618673286443062</v>
      </c>
      <c r="I25" s="16">
        <f aca="true" t="shared" si="10" ref="I25:I34">IF(ISERROR(F25/C25-1),"н/д",F25/C25-1)</f>
        <v>0.5656522664396677</v>
      </c>
      <c r="J25" s="16">
        <f aca="true" t="shared" si="11" ref="J25:J34">IF(ISERROR(F25/B25-1),"н/д",F25/B25-1)</f>
        <v>-0.24698055271238495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74.36999999999999</v>
      </c>
      <c r="F26" s="21" t="str">
        <f>'[1]сырье'!G23</f>
        <v>73,850</v>
      </c>
      <c r="G26" s="16">
        <f t="shared" si="8"/>
        <v>-0.006992066693559229</v>
      </c>
      <c r="H26" s="16">
        <f t="shared" si="9"/>
        <v>0.04722064662507086</v>
      </c>
      <c r="I26" s="16">
        <f t="shared" si="10"/>
        <v>0.5936555891238668</v>
      </c>
      <c r="J26" s="16">
        <f t="shared" si="11"/>
        <v>-0.2587574023888387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943.6999999999999</v>
      </c>
      <c r="F27" s="21" t="str">
        <f>'[1]сырье'!G31</f>
        <v>948,400</v>
      </c>
      <c r="G27" s="16">
        <f t="shared" si="8"/>
        <v>0.004980396312387558</v>
      </c>
      <c r="H27" s="16">
        <f t="shared" si="9"/>
        <v>-0.007222861928190105</v>
      </c>
      <c r="I27" s="16">
        <f t="shared" si="10"/>
        <v>0.08141391106043327</v>
      </c>
      <c r="J27" s="16">
        <f t="shared" si="11"/>
        <v>0.13268840320076447</v>
      </c>
    </row>
    <row r="28" spans="1:10" ht="18.75">
      <c r="A28" s="14" t="s">
        <v>37</v>
      </c>
      <c r="B28" s="21">
        <v>6665.6</v>
      </c>
      <c r="C28" s="22">
        <v>3070</v>
      </c>
      <c r="D28" s="21">
        <v>6031.84</v>
      </c>
      <c r="E28" s="21">
        <f>'[1]инд-обновл'!I64</f>
        <v>6426.47</v>
      </c>
      <c r="F28" s="21">
        <f>'[1]инд-обновл'!B64</f>
        <v>6300.8</v>
      </c>
      <c r="G28" s="16">
        <f t="shared" si="8"/>
        <v>-0.01955505899817478</v>
      </c>
      <c r="H28" s="16">
        <f t="shared" si="9"/>
        <v>0.04459004217618512</v>
      </c>
      <c r="I28" s="16">
        <f t="shared" si="10"/>
        <v>1.0523778501628667</v>
      </c>
      <c r="J28" s="16">
        <f t="shared" si="11"/>
        <v>-0.05472875660105614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18950</v>
      </c>
      <c r="E29" s="21">
        <f>'[1]инд-обновл'!I65</f>
        <v>19600</v>
      </c>
      <c r="F29" s="21">
        <f>'[1]инд-обновл'!B65</f>
        <v>19000</v>
      </c>
      <c r="G29" s="16">
        <f t="shared" si="8"/>
        <v>-0.030612244897959218</v>
      </c>
      <c r="H29" s="16">
        <f t="shared" si="9"/>
        <v>0.0026385224274405594</v>
      </c>
      <c r="I29" s="16">
        <f t="shared" si="10"/>
        <v>0.4948859166011015</v>
      </c>
      <c r="J29" s="16">
        <f t="shared" si="11"/>
        <v>-0.28301886792452835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1974</v>
      </c>
      <c r="E30" s="21">
        <f>'[1]инд-обновл'!I62</f>
        <v>1927</v>
      </c>
      <c r="F30" s="21">
        <f>'[1]инд-обновл'!B62</f>
        <v>1888</v>
      </c>
      <c r="G30" s="16">
        <f t="shared" si="8"/>
        <v>-0.020238713025428123</v>
      </c>
      <c r="H30" s="16">
        <f t="shared" si="9"/>
        <v>-0.0435663627152989</v>
      </c>
      <c r="I30" s="16">
        <f t="shared" si="10"/>
        <v>0.262876254180602</v>
      </c>
      <c r="J30" s="16">
        <f t="shared" si="11"/>
        <v>-0.20186007186641297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59.07</v>
      </c>
      <c r="F31" s="21" t="str">
        <f>'[1]сырье'!G7</f>
        <v>59,200</v>
      </c>
      <c r="G31" s="16">
        <f t="shared" si="8"/>
        <v>0.00220077873709168</v>
      </c>
      <c r="H31" s="16">
        <f t="shared" si="9"/>
        <v>-0.02310231023102305</v>
      </c>
      <c r="I31" s="16">
        <f t="shared" si="10"/>
        <v>0.23823467893746075</v>
      </c>
      <c r="J31" s="16">
        <f t="shared" si="11"/>
        <v>-0.11641791044776117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21.79</v>
      </c>
      <c r="F32" s="21" t="str">
        <f>'[1]сырье'!G15</f>
        <v>21,910</v>
      </c>
      <c r="G32" s="16">
        <f t="shared" si="8"/>
        <v>0.0055071133547499596</v>
      </c>
      <c r="H32" s="16">
        <f t="shared" si="9"/>
        <v>0.16171792152704145</v>
      </c>
      <c r="I32" s="16">
        <f t="shared" si="10"/>
        <v>0.938938053097345</v>
      </c>
      <c r="J32" s="16">
        <f t="shared" si="11"/>
        <v>0.9219298245614034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335.5</v>
      </c>
      <c r="F33" s="21" t="str">
        <f>'[1]сырье'!G6</f>
        <v>332,250</v>
      </c>
      <c r="G33" s="16">
        <f t="shared" si="8"/>
        <v>-0.009687034277198192</v>
      </c>
      <c r="H33" s="16">
        <f t="shared" si="9"/>
        <v>-0.0738675958188153</v>
      </c>
      <c r="I33" s="16">
        <f t="shared" si="10"/>
        <v>-0.15350318471337576</v>
      </c>
      <c r="J33" s="16">
        <f t="shared" si="11"/>
        <v>-0.339856944168488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5828.807654</v>
      </c>
      <c r="F34" s="21">
        <f>'[1]сырье'!L12</f>
        <v>5790.863488</v>
      </c>
      <c r="G34" s="16">
        <f t="shared" si="8"/>
        <v>-0.006509764646970506</v>
      </c>
      <c r="H34" s="16">
        <f t="shared" si="9"/>
        <v>-0.060565282112845065</v>
      </c>
      <c r="I34" s="16">
        <f t="shared" si="10"/>
        <v>-0.1073263109864192</v>
      </c>
      <c r="J34" s="16">
        <f t="shared" si="11"/>
        <v>-0.355718840689356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40049</v>
      </c>
      <c r="F36" s="24">
        <f ca="1">TODAY()</f>
        <v>40050</v>
      </c>
      <c r="G36" s="25"/>
      <c r="H36" s="25"/>
      <c r="I36" s="25"/>
      <c r="J36" s="11">
        <f>WEEKDAY(F36)</f>
        <v>3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417.8</v>
      </c>
      <c r="E38" s="26">
        <f>'[1]остатки средств на кс'!F5</f>
        <v>481</v>
      </c>
      <c r="F38" s="26">
        <f>'[1]остатки средств на кс'!F4</f>
        <v>495.7</v>
      </c>
      <c r="G38" s="16">
        <f aca="true" t="shared" si="12" ref="G38:G44">IF(ISERROR(F38/E38-1),"н/д",F38/E38-1)</f>
        <v>0.03056133056133059</v>
      </c>
      <c r="H38" s="16">
        <f aca="true" t="shared" si="13" ref="H38:H44">IF(ISERROR(F38/D38-1),"н/д",F38/D38-1)</f>
        <v>0.18645284825275255</v>
      </c>
      <c r="I38" s="16">
        <f aca="true" t="shared" si="14" ref="I38:I44">IF(ISERROR(F38/C38-1),"н/д",F38/C38-1)</f>
        <v>-0.5176138575321136</v>
      </c>
      <c r="J38" s="16">
        <f aca="true" t="shared" si="15" ref="J38:J44">IF(ISERROR(F38/B38-1),"н/д",F38/B38-1)</f>
        <v>-0.38207429568686113</v>
      </c>
    </row>
    <row r="39" spans="1:10" ht="37.5">
      <c r="A39" s="14" t="s">
        <v>47</v>
      </c>
      <c r="B39" s="26">
        <v>576.5</v>
      </c>
      <c r="C39" s="26">
        <v>802.7</v>
      </c>
      <c r="D39" s="26">
        <v>277</v>
      </c>
      <c r="E39" s="26">
        <f>'[1]остатки средств на кс'!G5</f>
        <v>353.8</v>
      </c>
      <c r="F39" s="26">
        <f>'[1]остатки средств на кс'!G4</f>
        <v>354.2</v>
      </c>
      <c r="G39" s="16">
        <f t="shared" si="12"/>
        <v>0.0011305822498586249</v>
      </c>
      <c r="H39" s="16">
        <f t="shared" si="13"/>
        <v>0.2787003610108303</v>
      </c>
      <c r="I39" s="16">
        <f t="shared" si="14"/>
        <v>-0.5587392550143266</v>
      </c>
      <c r="J39" s="16">
        <f t="shared" si="15"/>
        <v>-0.38560277536860366</v>
      </c>
    </row>
    <row r="40" spans="1:10" ht="18.75">
      <c r="A40" s="14" t="s">
        <v>48</v>
      </c>
      <c r="B40" s="26">
        <v>5.5</v>
      </c>
      <c r="C40" s="26">
        <v>15.7</v>
      </c>
      <c r="D40" s="26">
        <v>9.46</v>
      </c>
      <c r="E40" s="26">
        <f>'[1]rates-cbr'!AE8</f>
        <v>10.35</v>
      </c>
      <c r="F40" s="26">
        <f>'[1]rates-cbr'!AF8</f>
        <v>9.72</v>
      </c>
      <c r="G40" s="16">
        <f t="shared" si="12"/>
        <v>-0.060869565217391175</v>
      </c>
      <c r="H40" s="16">
        <f t="shared" si="13"/>
        <v>0.027484143763213398</v>
      </c>
      <c r="I40" s="16">
        <f t="shared" si="14"/>
        <v>-0.38089171974522285</v>
      </c>
      <c r="J40" s="16">
        <f t="shared" si="15"/>
        <v>0.7672727272727273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12.62</v>
      </c>
      <c r="E41" s="26">
        <f>'[1]rates-cbr'!AA8</f>
        <v>13.8</v>
      </c>
      <c r="F41" s="26">
        <f>'[1]rates-cbr'!AB8</f>
        <v>13.12</v>
      </c>
      <c r="G41" s="16">
        <f t="shared" si="12"/>
        <v>-0.049275362318840665</v>
      </c>
      <c r="H41" s="16">
        <f t="shared" si="13"/>
        <v>0.03961965134706813</v>
      </c>
      <c r="I41" s="16">
        <f t="shared" si="14"/>
        <v>-0.39287366959740866</v>
      </c>
      <c r="J41" s="16">
        <f t="shared" si="15"/>
        <v>0.9351032448377579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0.472</v>
      </c>
      <c r="E42" s="26">
        <v>0.419</v>
      </c>
      <c r="F42" s="26">
        <v>0.407</v>
      </c>
      <c r="G42" s="16">
        <f t="shared" si="12"/>
        <v>-0.02863961813842486</v>
      </c>
      <c r="H42" s="16">
        <f t="shared" si="13"/>
        <v>-0.13771186440677963</v>
      </c>
      <c r="I42" s="16">
        <f t="shared" si="14"/>
        <v>-0.7143859649122808</v>
      </c>
      <c r="J42" s="16">
        <f t="shared" si="15"/>
        <v>-0.9134594939400382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31.1533</v>
      </c>
      <c r="E43" s="26">
        <f>'[1]курсы валют'!O18</f>
        <v>31.94444163233076</v>
      </c>
      <c r="F43" s="26">
        <f>'[1]курсы валют'!M18</f>
        <v>31.5544</v>
      </c>
      <c r="G43" s="16">
        <f t="shared" si="12"/>
        <v>-0.012210000000000054</v>
      </c>
      <c r="H43" s="16">
        <f t="shared" si="13"/>
        <v>0.012875040525401893</v>
      </c>
      <c r="I43" s="16">
        <f t="shared" si="14"/>
        <v>0.07364409663150728</v>
      </c>
      <c r="J43" s="16">
        <f t="shared" si="15"/>
        <v>0.2879346938775511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43.9978</v>
      </c>
      <c r="E44" s="26">
        <f>'[1]курсы валют'!O21</f>
        <v>45.466281329614226</v>
      </c>
      <c r="F44" s="26">
        <f>'[1]курсы валют'!M21</f>
        <v>45.1512</v>
      </c>
      <c r="G44" s="16">
        <f t="shared" si="12"/>
        <v>-0.006929999999999881</v>
      </c>
      <c r="H44" s="16">
        <f t="shared" si="13"/>
        <v>0.026214947110992037</v>
      </c>
      <c r="I44" s="16">
        <f t="shared" si="14"/>
        <v>0.08988473839840694</v>
      </c>
      <c r="J44" s="16">
        <f t="shared" si="15"/>
        <v>0.2542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40025</v>
      </c>
      <c r="E45" s="31">
        <f>'[1]ЗВР-cbr'!A3</f>
        <v>40032</v>
      </c>
      <c r="F45" s="31">
        <f>'[1]ЗВР-cbr'!A2</f>
        <v>40039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402</v>
      </c>
      <c r="E46" s="26">
        <f>'[1]ЗВР-cbr'!B3</f>
        <v>403.4</v>
      </c>
      <c r="F46" s="26">
        <f>'[1]ЗВР-cbr'!B2</f>
        <v>400.6</v>
      </c>
      <c r="G46" s="16">
        <f>IF(ISERROR(F46/E46-1),"н/д",F46/E46-1)</f>
        <v>-0.006941001487357323</v>
      </c>
      <c r="H46" s="16">
        <f>IF(ISERROR(F46/D46-1),"н/д",F46/D46-1)</f>
        <v>-0.0034825870646765233</v>
      </c>
      <c r="I46" s="16">
        <f>IF(ISERROR(F46/C46-1),"н/д",F46/C46-1)</f>
        <v>-0.0596244131455399</v>
      </c>
      <c r="J46" s="16">
        <f>IF(ISERROR(F46/B46-1),"н/д",F46/B46-1)</f>
        <v>-0.16576426488962925</v>
      </c>
    </row>
    <row r="47" spans="1:10" ht="18.75">
      <c r="A47" s="33"/>
      <c r="B47" s="31">
        <v>39448</v>
      </c>
      <c r="C47" s="31">
        <v>39814</v>
      </c>
      <c r="D47" s="31">
        <v>40028</v>
      </c>
      <c r="E47" s="31">
        <v>40035</v>
      </c>
      <c r="F47" s="31">
        <v>40042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8.1</v>
      </c>
      <c r="E48" s="34">
        <v>8.2</v>
      </c>
      <c r="F48" s="34">
        <v>8.3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39965</v>
      </c>
      <c r="E49" s="31">
        <v>39995</v>
      </c>
      <c r="F49" s="31">
        <v>40026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12861.1</v>
      </c>
      <c r="E50" s="26">
        <v>13161</v>
      </c>
      <c r="F50" s="26"/>
      <c r="G50" s="16">
        <f>IF(ISERROR(E50/D50-1),"н/д",E50/D50-1)</f>
        <v>0.02331837867678499</v>
      </c>
      <c r="H50" s="16"/>
      <c r="I50" s="16">
        <f>IF(ISERROR(E50/C50-1),"н/д",E50/C50-1)</f>
        <v>-0.024619808496131435</v>
      </c>
      <c r="J50" s="16">
        <f>IF(ISERROR(E50/B50-1),"н/д",E50/B50-1)</f>
        <v>-0.008370943558291488</v>
      </c>
    </row>
    <row r="51" spans="1:10" ht="75">
      <c r="A51" s="14" t="s">
        <v>58</v>
      </c>
      <c r="B51" s="26">
        <v>106.3</v>
      </c>
      <c r="C51" s="26">
        <v>102.1</v>
      </c>
      <c r="D51" s="26">
        <v>82.9</v>
      </c>
      <c r="E51" s="26">
        <v>87.9</v>
      </c>
      <c r="F51" s="26">
        <v>89.2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39661</v>
      </c>
      <c r="E57" s="40">
        <v>39995</v>
      </c>
      <c r="F57" s="40">
        <v>40026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5677.42</v>
      </c>
      <c r="C58" s="15">
        <v>3801.19</v>
      </c>
      <c r="D58" s="15">
        <v>1308.48</v>
      </c>
      <c r="E58" s="15">
        <v>527.8</v>
      </c>
      <c r="F58" s="15">
        <v>632.8</v>
      </c>
      <c r="G58" s="16">
        <f>IF(ISERROR(F58/E58-1),"н/д",F58/E58-1)</f>
        <v>0.19893899204244025</v>
      </c>
      <c r="H58" s="16">
        <f>IF(ISERROR(F58/D58-1),"н/д",F58/D58-1)</f>
        <v>-0.5163854243091222</v>
      </c>
      <c r="I58" s="16">
        <f>IF(ISERROR(C58/B58-1),"н/д",C58/B58-1)</f>
        <v>-0.33047229199178496</v>
      </c>
      <c r="J58" s="42"/>
    </row>
    <row r="59" spans="1:10" ht="37.5">
      <c r="A59" s="14" t="s">
        <v>70</v>
      </c>
      <c r="B59" s="15">
        <v>3596.82</v>
      </c>
      <c r="C59" s="15">
        <v>4725.01</v>
      </c>
      <c r="D59" s="15">
        <v>558.97</v>
      </c>
      <c r="E59" s="15">
        <v>770.7</v>
      </c>
      <c r="F59" s="15">
        <v>803.1</v>
      </c>
      <c r="G59" s="16">
        <f>IF(ISERROR(F59/E59-1),"н/д",F59/E59-1)</f>
        <v>0.042039704165044656</v>
      </c>
      <c r="H59" s="16">
        <f>IF(ISERROR(F59/D59-1),"н/д",F59/D59-1)</f>
        <v>0.43674973612179535</v>
      </c>
      <c r="I59" s="16">
        <f>IF(ISERROR(C59/B59-1),"н/д",C59/B59-1)</f>
        <v>0.31366318025366846</v>
      </c>
      <c r="J59" s="42"/>
    </row>
    <row r="60" spans="1:10" ht="18.75">
      <c r="A60" s="14" t="s">
        <v>71</v>
      </c>
      <c r="B60" s="15">
        <f>B58-B59</f>
        <v>2080.6</v>
      </c>
      <c r="C60" s="15">
        <f>C58-C59</f>
        <v>-923.8200000000002</v>
      </c>
      <c r="D60" s="15">
        <f>D58-D59</f>
        <v>749.51</v>
      </c>
      <c r="E60" s="15">
        <f>E58-E59</f>
        <v>-242.9000000000001</v>
      </c>
      <c r="F60" s="15">
        <f>F58-F59</f>
        <v>-170.30000000000007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39600</v>
      </c>
      <c r="E61" s="43">
        <v>39934</v>
      </c>
      <c r="F61" s="43">
        <v>39965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43.846</v>
      </c>
      <c r="E62" s="38">
        <v>22.7</v>
      </c>
      <c r="F62" s="38">
        <v>24.522</v>
      </c>
      <c r="G62" s="16">
        <f>IF(ISERROR(F62/E62-1),"н/д",F62/E62-1)</f>
        <v>0.08026431718061677</v>
      </c>
      <c r="H62" s="16">
        <f>IF(ISERROR(F62/D62-1),"н/д",F62/D62-1)</f>
        <v>-0.4407243534187839</v>
      </c>
      <c r="I62" s="44"/>
      <c r="J62" s="45"/>
    </row>
    <row r="63" spans="1:10" ht="18.75">
      <c r="A63" s="14" t="s">
        <v>73</v>
      </c>
      <c r="B63" s="26"/>
      <c r="C63" s="26"/>
      <c r="D63" s="38">
        <v>25.539</v>
      </c>
      <c r="E63" s="38">
        <v>13.9</v>
      </c>
      <c r="F63" s="38">
        <v>15.494</v>
      </c>
      <c r="G63" s="16">
        <f>IF(ISERROR(F63/E63-1),"н/д",F63/E63-1)</f>
        <v>0.11467625899280565</v>
      </c>
      <c r="H63" s="16">
        <f>IF(ISERROR(F63/D63-1),"н/д",F63/D63-1)</f>
        <v>-0.39332002036101654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18.306999999999995</v>
      </c>
      <c r="E64" s="38">
        <f>E62-E63</f>
        <v>8.799999999999999</v>
      </c>
      <c r="F64" s="38">
        <f>F62-F63</f>
        <v>9.027999999999999</v>
      </c>
      <c r="G64" s="16">
        <f>IF(ISERROR(F64/E64-1),"н/д",F64/E64-1)</f>
        <v>0.02590909090909088</v>
      </c>
      <c r="H64" s="16">
        <f>IF(ISERROR(F64/D64-1),"н/д",F64/D64-1)</f>
        <v>-0.5068553012508876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2009-08-25T09:15:08Z</cp:lastPrinted>
  <dcterms:created xsi:type="dcterms:W3CDTF">2009-08-25T09:13:56Z</dcterms:created>
  <dcterms:modified xsi:type="dcterms:W3CDTF">2009-08-25T09:15:24Z</dcterms:modified>
  <cp:category/>
  <cp:version/>
  <cp:contentType/>
  <cp:contentStatus/>
</cp:coreProperties>
</file>