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<sst xmlns="http://schemas.openxmlformats.org/spreadsheetml/2006/main" count="80" uniqueCount="75">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</sst>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10383.41</v>
          </cell>
        </row>
        <row r="14">
          <cell r="J14">
            <v>10238</v>
          </cell>
        </row>
        <row r="49">
          <cell r="M49">
            <v>956.52</v>
          </cell>
        </row>
        <row r="50">
          <cell r="J50">
            <v>980</v>
          </cell>
        </row>
        <row r="60">
          <cell r="O60">
            <v>6733.2300000000005</v>
          </cell>
        </row>
        <row r="61">
          <cell r="J61">
            <v>6655</v>
          </cell>
        </row>
        <row r="103">
          <cell r="N103">
            <v>2328.6400000000003</v>
          </cell>
        </row>
        <row r="104">
          <cell r="J104">
            <v>2327</v>
          </cell>
        </row>
        <row r="122">
          <cell r="N122">
            <v>513.9</v>
          </cell>
        </row>
        <row r="123">
          <cell r="J123">
            <v>519</v>
          </cell>
        </row>
      </sheetData>
      <sheetData sheetId="1">
        <row r="33">
          <cell r="Q33">
            <v>4756.58</v>
          </cell>
          <cell r="S33">
            <v>4763</v>
          </cell>
        </row>
        <row r="44">
          <cell r="Q44">
            <v>5311.0599999999995</v>
          </cell>
          <cell r="S44">
            <v>5320</v>
          </cell>
        </row>
        <row r="57">
          <cell r="Q57">
            <v>3505.32</v>
          </cell>
          <cell r="S57">
            <v>3513</v>
          </cell>
        </row>
      </sheetData>
      <sheetData sheetId="2">
        <row r="4">
          <cell r="Q4">
            <v>9279.16</v>
          </cell>
          <cell r="S4">
            <v>9350</v>
          </cell>
        </row>
        <row r="10">
          <cell r="Q10">
            <v>996.46</v>
          </cell>
          <cell r="S10">
            <v>1007</v>
          </cell>
        </row>
        <row r="20">
          <cell r="Q20">
            <v>1969.24</v>
          </cell>
          <cell r="S20">
            <v>1989</v>
          </cell>
        </row>
        <row r="79">
          <cell r="Q79">
            <v>56156.280000000006</v>
          </cell>
          <cell r="S79">
            <v>56831</v>
          </cell>
        </row>
      </sheetData>
      <sheetData sheetId="3">
        <row r="55">
          <cell r="B55">
            <v>15048.79</v>
          </cell>
          <cell r="I55">
            <v>15012.32</v>
          </cell>
        </row>
        <row r="57">
          <cell r="B57">
            <v>1023.09</v>
          </cell>
          <cell r="I57">
            <v>1018.5</v>
          </cell>
        </row>
        <row r="58">
          <cell r="B58">
            <v>1057.08</v>
          </cell>
          <cell r="I58">
            <v>1062.87</v>
          </cell>
        </row>
        <row r="59">
          <cell r="B59">
            <v>83.22</v>
          </cell>
          <cell r="I59">
            <v>82.78</v>
          </cell>
        </row>
        <row r="61">
          <cell r="B61">
            <v>73.52</v>
          </cell>
          <cell r="I61">
            <v>73.33</v>
          </cell>
        </row>
        <row r="62">
          <cell r="B62">
            <v>1910</v>
          </cell>
          <cell r="I62">
            <v>1906</v>
          </cell>
        </row>
        <row r="64">
          <cell r="B64">
            <v>6056.53</v>
          </cell>
          <cell r="I64">
            <v>6043.97</v>
          </cell>
        </row>
        <row r="65">
          <cell r="B65">
            <v>18848</v>
          </cell>
          <cell r="I65">
            <v>18900</v>
          </cell>
        </row>
      </sheetData>
      <sheetData sheetId="4">
        <row r="18">
          <cell r="M18">
            <v>31.6011</v>
          </cell>
          <cell r="O18">
            <v>31.91901337319704</v>
          </cell>
        </row>
        <row r="21">
          <cell r="M21">
            <v>44.9842</v>
          </cell>
          <cell r="O21">
            <v>45.012107506654125</v>
          </cell>
        </row>
      </sheetData>
      <sheetData sheetId="5">
        <row r="2">
          <cell r="A2">
            <v>40039</v>
          </cell>
          <cell r="B2">
            <v>400.6</v>
          </cell>
        </row>
        <row r="3">
          <cell r="A3">
            <v>40032</v>
          </cell>
          <cell r="B3">
            <v>403.4</v>
          </cell>
        </row>
        <row r="4">
          <cell r="A4">
            <v>40025</v>
          </cell>
          <cell r="B4">
            <v>402</v>
          </cell>
        </row>
      </sheetData>
      <sheetData sheetId="7">
        <row r="8">
          <cell r="AA8">
            <v>13.99</v>
          </cell>
          <cell r="AB8">
            <v>13.99</v>
          </cell>
          <cell r="AE8">
            <v>10.3</v>
          </cell>
          <cell r="AF8">
            <v>10.31</v>
          </cell>
        </row>
      </sheetData>
      <sheetData sheetId="9">
        <row r="4">
          <cell r="F4">
            <v>454</v>
          </cell>
          <cell r="G4">
            <v>316.3</v>
          </cell>
        </row>
        <row r="5">
          <cell r="E5">
            <v>40045</v>
          </cell>
          <cell r="F5">
            <v>488.3</v>
          </cell>
          <cell r="G5">
            <v>345.9</v>
          </cell>
        </row>
      </sheetData>
      <sheetData sheetId="11">
        <row r="6">
          <cell r="G6" t="str">
            <v>325,250</v>
          </cell>
          <cell r="J6">
            <v>324</v>
          </cell>
        </row>
        <row r="7">
          <cell r="G7" t="str">
            <v>58,890</v>
          </cell>
          <cell r="J7">
            <v>58.75</v>
          </cell>
        </row>
        <row r="12">
          <cell r="L12">
            <v>5790.664566750001</v>
          </cell>
          <cell r="M12">
            <v>5805.2800755</v>
          </cell>
        </row>
        <row r="15">
          <cell r="G15" t="str">
            <v>22,030</v>
          </cell>
          <cell r="J15">
            <v>21.970000000000002</v>
          </cell>
        </row>
        <row r="23">
          <cell r="G23" t="str">
            <v>72,740</v>
          </cell>
          <cell r="J23">
            <v>72.91</v>
          </cell>
        </row>
        <row r="31">
          <cell r="G31" t="str">
            <v>942,100</v>
          </cell>
          <cell r="J31">
            <v>941.7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40046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40045</v>
      </c>
      <c r="F4" s="9">
        <f ca="1">TODAY()</f>
        <v>40046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1068</v>
      </c>
      <c r="E6" s="15">
        <f>'[1]инд-обновл'!I57</f>
        <v>1018.5</v>
      </c>
      <c r="F6" s="15">
        <f>'[1]инд-обновл'!B57</f>
        <v>1023.09</v>
      </c>
      <c r="G6" s="16">
        <f>IF(ISERROR(F6/E6-1),"н/д",F6/E6-1)</f>
        <v>0.004506627393225271</v>
      </c>
      <c r="H6" s="16">
        <f>IF(ISERROR(F6/D6-1),"н/д",F6/D6-1)</f>
        <v>-0.042050561797752795</v>
      </c>
      <c r="I6" s="16">
        <f>IF(ISERROR(F6/C6-1),"н/д",F6/C6-1)</f>
        <v>0.6127145762070652</v>
      </c>
      <c r="J6" s="16">
        <f>IF(ISERROR(F6/B6-1),"н/д",F6/B6-1)</f>
        <v>-0.5561662733393489</v>
      </c>
    </row>
    <row r="7" spans="1:10" ht="18.75">
      <c r="A7" s="14" t="s">
        <v>16</v>
      </c>
      <c r="B7" s="15">
        <v>1914.76</v>
      </c>
      <c r="C7" s="15">
        <v>639.82</v>
      </c>
      <c r="D7" s="15">
        <v>1098.95</v>
      </c>
      <c r="E7" s="15">
        <f>'[1]инд-обновл'!I58</f>
        <v>1062.87</v>
      </c>
      <c r="F7" s="15">
        <f>'[1]инд-обновл'!B58</f>
        <v>1057.08</v>
      </c>
      <c r="G7" s="16">
        <f>IF(ISERROR(F7/E7-1),"н/д",F7/E7-1)</f>
        <v>-0.005447514747805471</v>
      </c>
      <c r="H7" s="16">
        <f>IF(ISERROR(F7/D7-1),"н/д",F7/D7-1)</f>
        <v>-0.03810000454979767</v>
      </c>
      <c r="I7" s="16">
        <f>IF(ISERROR(F7/C7-1),"н/д",F7/C7-1)</f>
        <v>0.6521521677971927</v>
      </c>
      <c r="J7" s="16">
        <f>IF(ISERROR(F7/B7-1),"н/д",F7/B7-1)</f>
        <v>-0.4479308111721574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9286.56</v>
      </c>
      <c r="E10" s="19">
        <f>'[1]СевАм-индексы'!Q4</f>
        <v>9279.16</v>
      </c>
      <c r="F10" s="15">
        <f>'[1]СевАм-индексы'!S4</f>
        <v>9350</v>
      </c>
      <c r="G10" s="16">
        <f aca="true" t="shared" si="0" ref="G10:G16">IF(ISERROR(F10/E10-1),"н/д",F10/E10-1)</f>
        <v>0.0076343117264925375</v>
      </c>
      <c r="H10" s="16">
        <f aca="true" t="shared" si="1" ref="H10:H16">IF(ISERROR(F10/D10-1),"н/д",F10/D10-1)</f>
        <v>0.006831377819128015</v>
      </c>
      <c r="I10" s="16">
        <f aca="true" t="shared" si="2" ref="I10:I16">IF(ISERROR(F10/C10-1),"н/д",F10/C10-1)</f>
        <v>0.034899924623866374</v>
      </c>
      <c r="J10" s="16">
        <f aca="true" t="shared" si="3" ref="J10:J16">IF(ISERROR(F10/B10-1),"н/д",F10/B10-1)</f>
        <v>-0.28319314073333557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2008.61</v>
      </c>
      <c r="E11" s="15">
        <f>'[1]СевАм-индексы'!Q20</f>
        <v>1969.24</v>
      </c>
      <c r="F11" s="15">
        <f>'[1]СевАм-индексы'!S20</f>
        <v>1989</v>
      </c>
      <c r="G11" s="16">
        <f t="shared" si="0"/>
        <v>0.010034327964087764</v>
      </c>
      <c r="H11" s="16">
        <f t="shared" si="1"/>
        <v>-0.009762970412374727</v>
      </c>
      <c r="I11" s="16">
        <f t="shared" si="2"/>
        <v>0.21859319572849079</v>
      </c>
      <c r="J11" s="16">
        <f t="shared" si="3"/>
        <v>-0.23781422440220723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1002.63</v>
      </c>
      <c r="E12" s="15">
        <f>'[1]СевАм-индексы'!Q10</f>
        <v>996.46</v>
      </c>
      <c r="F12" s="15">
        <f>'[1]СевАм-индексы'!S10</f>
        <v>1007</v>
      </c>
      <c r="G12" s="16">
        <f t="shared" si="0"/>
        <v>0.010577444152298998</v>
      </c>
      <c r="H12" s="16">
        <f t="shared" si="1"/>
        <v>0.004358537047564948</v>
      </c>
      <c r="I12" s="16">
        <f t="shared" si="2"/>
        <v>0.08070401373685354</v>
      </c>
      <c r="J12" s="16">
        <f t="shared" si="3"/>
        <v>-0.30415434368003547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3477.8</v>
      </c>
      <c r="E13" s="15">
        <f>'[1]евр-индексы'!Q57</f>
        <v>3505.32</v>
      </c>
      <c r="F13" s="15">
        <f>'[1]евр-индексы'!S57</f>
        <v>3513</v>
      </c>
      <c r="G13" s="16">
        <f t="shared" si="0"/>
        <v>0.002190955461983446</v>
      </c>
      <c r="H13" s="16">
        <f t="shared" si="1"/>
        <v>0.010121341077692803</v>
      </c>
      <c r="I13" s="16">
        <f t="shared" si="2"/>
        <v>0.048753765273801486</v>
      </c>
      <c r="J13" s="16">
        <f t="shared" si="3"/>
        <v>-0.36703843173996864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5426.85</v>
      </c>
      <c r="E14" s="15">
        <f>'[1]евр-индексы'!Q44</f>
        <v>5311.0599999999995</v>
      </c>
      <c r="F14" s="15">
        <f>'[1]евр-индексы'!S44</f>
        <v>5320</v>
      </c>
      <c r="G14" s="16">
        <f t="shared" si="0"/>
        <v>0.0016832797972534674</v>
      </c>
      <c r="H14" s="16">
        <f t="shared" si="1"/>
        <v>-0.019689138266213435</v>
      </c>
      <c r="I14" s="16">
        <f t="shared" si="2"/>
        <v>0.06976173671394137</v>
      </c>
      <c r="J14" s="16">
        <f t="shared" si="3"/>
        <v>-0.33074184498874093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4682.46</v>
      </c>
      <c r="E15" s="15">
        <f>'[1]евр-индексы'!Q33</f>
        <v>4756.58</v>
      </c>
      <c r="F15" s="15">
        <f>'[1]евр-индексы'!S33</f>
        <v>4763</v>
      </c>
      <c r="G15" s="16">
        <f t="shared" si="0"/>
        <v>0.0013497092448775394</v>
      </c>
      <c r="H15" s="16">
        <f t="shared" si="1"/>
        <v>0.017200360494270095</v>
      </c>
      <c r="I15" s="16">
        <f t="shared" si="2"/>
        <v>0.04410768579877633</v>
      </c>
      <c r="J15" s="16">
        <f t="shared" si="3"/>
        <v>-0.25771814172393903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10352.47</v>
      </c>
      <c r="E16" s="15">
        <f>'[1]азия-индексы'!P13</f>
        <v>10383.41</v>
      </c>
      <c r="F16" s="15">
        <f>'[1]азия-индексы'!J14</f>
        <v>10238</v>
      </c>
      <c r="G16" s="16">
        <f t="shared" si="0"/>
        <v>-0.01400406995389758</v>
      </c>
      <c r="H16" s="16">
        <f t="shared" si="1"/>
        <v>-0.011057264594826144</v>
      </c>
      <c r="I16" s="16">
        <f t="shared" si="2"/>
        <v>0.1321313882819204</v>
      </c>
      <c r="J16" s="16">
        <f t="shared" si="3"/>
        <v>-0.3031297221503737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7056.71</v>
      </c>
      <c r="E18" s="15">
        <f>'[1]азия-индексы'!O60</f>
        <v>6733.2300000000005</v>
      </c>
      <c r="F18" s="15">
        <f>'[1]азия-индексы'!J61</f>
        <v>6655</v>
      </c>
      <c r="G18" s="16">
        <f aca="true" t="shared" si="4" ref="G18:G23">IF(ISERROR(F18/E18-1),"н/д",F18/E18-1)</f>
        <v>-0.011618495135321427</v>
      </c>
      <c r="H18" s="16">
        <f aca="true" t="shared" si="5" ref="H18:H23">IF(ISERROR(F18/D18-1),"н/д",F18/D18-1)</f>
        <v>-0.05692596124823046</v>
      </c>
      <c r="I18" s="16">
        <f aca="true" t="shared" si="6" ref="I18:I23">IF(ISERROR(F18/C18-1),"н/д",F18/C18-1)</f>
        <v>0.41646677209464666</v>
      </c>
      <c r="J18" s="16">
        <f aca="true" t="shared" si="7" ref="J18:J23">IF(ISERROR(F18/B18-1),"н/д",F18/B18-1)</f>
        <v>-0.2004181134433084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467.93</v>
      </c>
      <c r="E19" s="15">
        <f>'[1]азия-индексы'!N122</f>
        <v>513.9</v>
      </c>
      <c r="F19" s="15">
        <f>'[1]азия-индексы'!J123</f>
        <v>519</v>
      </c>
      <c r="G19" s="16">
        <f t="shared" si="4"/>
        <v>0.009924109748978394</v>
      </c>
      <c r="H19" s="16">
        <f t="shared" si="5"/>
        <v>0.10914025602119981</v>
      </c>
      <c r="I19" s="16">
        <f t="shared" si="6"/>
        <v>0.6563477372821855</v>
      </c>
      <c r="J19" s="16">
        <f t="shared" si="7"/>
        <v>-0.4365432634893063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15924.23</v>
      </c>
      <c r="E20" s="15">
        <f>'[1]инд-обновл'!I55</f>
        <v>15012.32</v>
      </c>
      <c r="F20" s="15">
        <f>'[1]инд-обновл'!B55</f>
        <v>15048.79</v>
      </c>
      <c r="G20" s="16">
        <f t="shared" si="4"/>
        <v>0.002429338037025719</v>
      </c>
      <c r="H20" s="16">
        <f t="shared" si="5"/>
        <v>-0.054975342606832456</v>
      </c>
      <c r="I20" s="16">
        <f t="shared" si="6"/>
        <v>0.519548723375467</v>
      </c>
      <c r="J20" s="16">
        <f t="shared" si="7"/>
        <v>-0.2587058574334875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2338.797</v>
      </c>
      <c r="E21" s="15">
        <f>'[1]азия-индексы'!N103</f>
        <v>2328.6400000000003</v>
      </c>
      <c r="F21" s="15">
        <f>'[1]азия-индексы'!J104</f>
        <v>2327</v>
      </c>
      <c r="G21" s="16">
        <f t="shared" si="4"/>
        <v>-0.0007042737391783627</v>
      </c>
      <c r="H21" s="16">
        <f t="shared" si="5"/>
        <v>-0.005044046148511394</v>
      </c>
      <c r="I21" s="16">
        <f t="shared" si="6"/>
        <v>0.6189650590188251</v>
      </c>
      <c r="J21" s="16">
        <f t="shared" si="7"/>
        <v>-0.14808713161266707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1140.576</v>
      </c>
      <c r="E22" s="15">
        <f>'[1]азия-индексы'!M49</f>
        <v>956.52</v>
      </c>
      <c r="F22" s="15">
        <f>'[1]азия-индексы'!J50</f>
        <v>980</v>
      </c>
      <c r="G22" s="16">
        <f t="shared" si="4"/>
        <v>0.024547317358758924</v>
      </c>
      <c r="H22" s="16">
        <f t="shared" si="5"/>
        <v>-0.14078500687371998</v>
      </c>
      <c r="I22" s="16">
        <f t="shared" si="6"/>
        <v>0.7158815341381635</v>
      </c>
      <c r="J22" s="16">
        <f t="shared" si="7"/>
        <v>-0.3344199945666939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55997.807</v>
      </c>
      <c r="E23" s="15">
        <f>'[1]СевАм-индексы'!Q79</f>
        <v>56156.280000000006</v>
      </c>
      <c r="F23" s="15">
        <f>'[1]СевАм-индексы'!S79</f>
        <v>56831</v>
      </c>
      <c r="G23" s="16">
        <f t="shared" si="4"/>
        <v>0.012015040882337624</v>
      </c>
      <c r="H23" s="16">
        <f t="shared" si="5"/>
        <v>0.014879029101978913</v>
      </c>
      <c r="I23" s="16">
        <f t="shared" si="6"/>
        <v>0.4121608190040751</v>
      </c>
      <c r="J23" s="16">
        <f t="shared" si="7"/>
        <v>-0.08837519975027397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73.33</v>
      </c>
      <c r="F25" s="21">
        <f>'[1]инд-обновл'!B61</f>
        <v>73.52</v>
      </c>
      <c r="G25" s="16">
        <f aca="true" t="shared" si="8" ref="G25:G34">IF(ISERROR(F25/E25-1),"н/д",F25/E25-1)</f>
        <v>0.0025910268648574597</v>
      </c>
      <c r="H25" s="16">
        <f aca="true" t="shared" si="9" ref="H25:H34">IF(ISERROR(F25/D25-1),"н/д",F25/D25-1)</f>
        <v>0.013929113225761736</v>
      </c>
      <c r="I25" s="16">
        <f aca="true" t="shared" si="10" ref="I25:I34">IF(ISERROR(F25/C25-1),"н/д",F25/C25-1)</f>
        <v>0.5645882102575015</v>
      </c>
      <c r="J25" s="16">
        <f aca="true" t="shared" si="11" ref="J25:J34">IF(ISERROR(F25/B25-1),"н/д",F25/B25-1)</f>
        <v>-0.24749232343909933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72.91</v>
      </c>
      <c r="F26" s="21" t="str">
        <f>'[1]сырье'!G23</f>
        <v>72,740</v>
      </c>
      <c r="G26" s="16">
        <f t="shared" si="8"/>
        <v>-0.0023316417501029196</v>
      </c>
      <c r="H26" s="16">
        <f t="shared" si="9"/>
        <v>0.0314804310833805</v>
      </c>
      <c r="I26" s="16">
        <f t="shared" si="10"/>
        <v>0.5697022011221404</v>
      </c>
      <c r="J26" s="16">
        <f t="shared" si="11"/>
        <v>-0.2698986249121751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941.7</v>
      </c>
      <c r="F27" s="21" t="str">
        <f>'[1]сырье'!G31</f>
        <v>942,100</v>
      </c>
      <c r="G27" s="16">
        <f t="shared" si="8"/>
        <v>0.00042476372517774585</v>
      </c>
      <c r="H27" s="16">
        <f t="shared" si="9"/>
        <v>-0.013817648906102709</v>
      </c>
      <c r="I27" s="16">
        <f t="shared" si="10"/>
        <v>0.07423033067274809</v>
      </c>
      <c r="J27" s="16">
        <f t="shared" si="11"/>
        <v>0.12516421832079305</v>
      </c>
    </row>
    <row r="28" spans="1:10" ht="18.75">
      <c r="A28" s="14" t="s">
        <v>37</v>
      </c>
      <c r="B28" s="21">
        <v>6665.6</v>
      </c>
      <c r="C28" s="22">
        <v>3070</v>
      </c>
      <c r="D28" s="21">
        <v>6031.84</v>
      </c>
      <c r="E28" s="21">
        <f>'[1]инд-обновл'!I64</f>
        <v>6043.97</v>
      </c>
      <c r="F28" s="21">
        <f>'[1]инд-обновл'!B64</f>
        <v>6056.53</v>
      </c>
      <c r="G28" s="16">
        <f t="shared" si="8"/>
        <v>0.002078104292377203</v>
      </c>
      <c r="H28" s="16">
        <f t="shared" si="9"/>
        <v>0.004093278336295247</v>
      </c>
      <c r="I28" s="16">
        <f t="shared" si="10"/>
        <v>0.9728110749185668</v>
      </c>
      <c r="J28" s="16">
        <f t="shared" si="11"/>
        <v>-0.09137512001920312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18950</v>
      </c>
      <c r="E29" s="21">
        <f>'[1]инд-обновл'!I65</f>
        <v>18900</v>
      </c>
      <c r="F29" s="21">
        <f>'[1]инд-обновл'!B65</f>
        <v>18848</v>
      </c>
      <c r="G29" s="16">
        <f t="shared" si="8"/>
        <v>-0.0027513227513227267</v>
      </c>
      <c r="H29" s="16">
        <f t="shared" si="9"/>
        <v>-0.005382585751978919</v>
      </c>
      <c r="I29" s="16">
        <f t="shared" si="10"/>
        <v>0.48292682926829267</v>
      </c>
      <c r="J29" s="16">
        <f t="shared" si="11"/>
        <v>-0.2887547169811321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1974</v>
      </c>
      <c r="E30" s="21">
        <f>'[1]инд-обновл'!I62</f>
        <v>1906</v>
      </c>
      <c r="F30" s="21">
        <f>'[1]инд-обновл'!B62</f>
        <v>1910</v>
      </c>
      <c r="G30" s="16">
        <f t="shared" si="8"/>
        <v>0.0020986358866736943</v>
      </c>
      <c r="H30" s="16">
        <f t="shared" si="9"/>
        <v>-0.032421479229989836</v>
      </c>
      <c r="I30" s="16">
        <f t="shared" si="10"/>
        <v>0.2775919732441472</v>
      </c>
      <c r="J30" s="16">
        <f t="shared" si="11"/>
        <v>-0.1925597125343479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58.75</v>
      </c>
      <c r="F31" s="21" t="str">
        <f>'[1]сырье'!G7</f>
        <v>58,890</v>
      </c>
      <c r="G31" s="16">
        <f t="shared" si="8"/>
        <v>0.0023829787234042055</v>
      </c>
      <c r="H31" s="16">
        <f t="shared" si="9"/>
        <v>-0.028217821782178243</v>
      </c>
      <c r="I31" s="16">
        <f t="shared" si="10"/>
        <v>0.2317506797741058</v>
      </c>
      <c r="J31" s="16">
        <f t="shared" si="11"/>
        <v>-0.12104477611940301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21.970000000000002</v>
      </c>
      <c r="F32" s="21" t="str">
        <f>'[1]сырье'!G15</f>
        <v>22,030</v>
      </c>
      <c r="G32" s="16">
        <f t="shared" si="8"/>
        <v>0.002730996813836928</v>
      </c>
      <c r="H32" s="16">
        <f t="shared" si="9"/>
        <v>0.16808059384941676</v>
      </c>
      <c r="I32" s="16">
        <f t="shared" si="10"/>
        <v>0.9495575221238939</v>
      </c>
      <c r="J32" s="16">
        <f t="shared" si="11"/>
        <v>0.9324561403508773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324</v>
      </c>
      <c r="F33" s="21" t="str">
        <f>'[1]сырье'!G6</f>
        <v>325,250</v>
      </c>
      <c r="G33" s="16">
        <f t="shared" si="8"/>
        <v>0.0038580246913579863</v>
      </c>
      <c r="H33" s="16">
        <f t="shared" si="9"/>
        <v>-0.09337979094076654</v>
      </c>
      <c r="I33" s="16">
        <f t="shared" si="10"/>
        <v>-0.17133757961783436</v>
      </c>
      <c r="J33" s="16">
        <f t="shared" si="11"/>
        <v>-0.35376515000993447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5805.2800755</v>
      </c>
      <c r="F34" s="21">
        <f>'[1]сырье'!L12</f>
        <v>5790.664566750001</v>
      </c>
      <c r="G34" s="16">
        <f t="shared" si="8"/>
        <v>-0.002517623363544663</v>
      </c>
      <c r="H34" s="16">
        <f t="shared" si="9"/>
        <v>-0.06059755252100829</v>
      </c>
      <c r="I34" s="16">
        <f t="shared" si="10"/>
        <v>-0.10735697511214559</v>
      </c>
      <c r="J34" s="16">
        <f t="shared" si="11"/>
        <v>-0.3557409723133921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40045</v>
      </c>
      <c r="F36" s="24">
        <f ca="1">TODAY()</f>
        <v>40046</v>
      </c>
      <c r="G36" s="25"/>
      <c r="H36" s="25"/>
      <c r="I36" s="25"/>
      <c r="J36" s="11">
        <f>WEEKDAY(F36)</f>
        <v>6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417.8</v>
      </c>
      <c r="E38" s="26">
        <f>'[1]остатки средств на кс'!F5</f>
        <v>488.3</v>
      </c>
      <c r="F38" s="26">
        <f>'[1]остатки средств на кс'!F4</f>
        <v>454</v>
      </c>
      <c r="G38" s="16">
        <f aca="true" t="shared" si="12" ref="G38:G44">IF(ISERROR(F38/E38-1),"н/д",F38/E38-1)</f>
        <v>-0.07024370264181856</v>
      </c>
      <c r="H38" s="16">
        <f aca="true" t="shared" si="13" ref="H38:H44">IF(ISERROR(F38/D38-1),"н/д",F38/D38-1)</f>
        <v>0.08664432742939199</v>
      </c>
      <c r="I38" s="16">
        <f aca="true" t="shared" si="14" ref="I38:I44">IF(ISERROR(F38/C38-1),"н/д",F38/C38-1)</f>
        <v>-0.5581938497469832</v>
      </c>
      <c r="J38" s="16">
        <f aca="true" t="shared" si="15" ref="J38:J44">IF(ISERROR(F38/B38-1),"н/д",F38/B38-1)</f>
        <v>-0.43405634505110946</v>
      </c>
    </row>
    <row r="39" spans="1:10" ht="37.5">
      <c r="A39" s="14" t="s">
        <v>47</v>
      </c>
      <c r="B39" s="26">
        <v>576.5</v>
      </c>
      <c r="C39" s="26">
        <v>802.7</v>
      </c>
      <c r="D39" s="26">
        <v>277</v>
      </c>
      <c r="E39" s="26">
        <f>'[1]остатки средств на кс'!G5</f>
        <v>345.9</v>
      </c>
      <c r="F39" s="26">
        <f>'[1]остатки средств на кс'!G4</f>
        <v>316.3</v>
      </c>
      <c r="G39" s="16">
        <f t="shared" si="12"/>
        <v>-0.08557386527898225</v>
      </c>
      <c r="H39" s="16">
        <f t="shared" si="13"/>
        <v>0.14187725631768955</v>
      </c>
      <c r="I39" s="16">
        <f t="shared" si="14"/>
        <v>-0.6059549022050579</v>
      </c>
      <c r="J39" s="16">
        <f t="shared" si="15"/>
        <v>-0.4513443191673894</v>
      </c>
    </row>
    <row r="40" spans="1:10" ht="18.75">
      <c r="A40" s="14" t="s">
        <v>48</v>
      </c>
      <c r="B40" s="26">
        <v>5.5</v>
      </c>
      <c r="C40" s="26">
        <v>15.7</v>
      </c>
      <c r="D40" s="26">
        <v>9.46</v>
      </c>
      <c r="E40" s="26">
        <f>'[1]rates-cbr'!AE8</f>
        <v>10.3</v>
      </c>
      <c r="F40" s="26">
        <f>'[1]rates-cbr'!AF8</f>
        <v>10.31</v>
      </c>
      <c r="G40" s="16">
        <f t="shared" si="12"/>
        <v>0.000970873786407811</v>
      </c>
      <c r="H40" s="16">
        <f t="shared" si="13"/>
        <v>0.08985200845665964</v>
      </c>
      <c r="I40" s="16">
        <f t="shared" si="14"/>
        <v>-0.34331210191082795</v>
      </c>
      <c r="J40" s="16">
        <f t="shared" si="15"/>
        <v>0.8745454545454547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12.62</v>
      </c>
      <c r="E41" s="26">
        <f>'[1]rates-cbr'!AA8</f>
        <v>13.99</v>
      </c>
      <c r="F41" s="26">
        <f>'[1]rates-cbr'!AB8</f>
        <v>13.99</v>
      </c>
      <c r="G41" s="16">
        <f t="shared" si="12"/>
        <v>0</v>
      </c>
      <c r="H41" s="16">
        <f t="shared" si="13"/>
        <v>0.10855784469096674</v>
      </c>
      <c r="I41" s="16">
        <f t="shared" si="14"/>
        <v>-0.35261453031004164</v>
      </c>
      <c r="J41" s="16">
        <f t="shared" si="15"/>
        <v>1.0634218289085546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0.472</v>
      </c>
      <c r="E42" s="26">
        <v>0.425</v>
      </c>
      <c r="F42" s="26">
        <v>0.419</v>
      </c>
      <c r="G42" s="16">
        <f t="shared" si="12"/>
        <v>-0.014117647058823568</v>
      </c>
      <c r="H42" s="16">
        <f t="shared" si="13"/>
        <v>-0.11228813559322037</v>
      </c>
      <c r="I42" s="16">
        <f t="shared" si="14"/>
        <v>-0.7059649122807018</v>
      </c>
      <c r="J42" s="16">
        <f t="shared" si="15"/>
        <v>-0.9109079311078035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31.1533</v>
      </c>
      <c r="E43" s="26">
        <f>'[1]курсы валют'!O18</f>
        <v>31.91901337319704</v>
      </c>
      <c r="F43" s="26">
        <f>'[1]курсы валют'!M18</f>
        <v>31.6011</v>
      </c>
      <c r="G43" s="16">
        <f t="shared" si="12"/>
        <v>-0.009959999999999969</v>
      </c>
      <c r="H43" s="16">
        <f t="shared" si="13"/>
        <v>0.014374079150523356</v>
      </c>
      <c r="I43" s="16">
        <f t="shared" si="14"/>
        <v>0.07523307247363054</v>
      </c>
      <c r="J43" s="16">
        <f t="shared" si="15"/>
        <v>0.28984081632653047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43.9978</v>
      </c>
      <c r="E44" s="26">
        <f>'[1]курсы валют'!O21</f>
        <v>45.012107506654125</v>
      </c>
      <c r="F44" s="26">
        <f>'[1]курсы валют'!M21</f>
        <v>44.9842</v>
      </c>
      <c r="G44" s="16">
        <f t="shared" si="12"/>
        <v>-0.0006199999999999539</v>
      </c>
      <c r="H44" s="16">
        <f t="shared" si="13"/>
        <v>0.02241930278332105</v>
      </c>
      <c r="I44" s="16">
        <f t="shared" si="14"/>
        <v>0.08585359966206019</v>
      </c>
      <c r="J44" s="16">
        <f t="shared" si="15"/>
        <v>0.24956111111111112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40025</v>
      </c>
      <c r="E45" s="31">
        <f>'[1]ЗВР-cbr'!A3</f>
        <v>40032</v>
      </c>
      <c r="F45" s="31">
        <f>'[1]ЗВР-cbr'!A2</f>
        <v>40039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402</v>
      </c>
      <c r="E46" s="26">
        <f>'[1]ЗВР-cbr'!B3</f>
        <v>403.4</v>
      </c>
      <c r="F46" s="26">
        <f>'[1]ЗВР-cbr'!B2</f>
        <v>400.6</v>
      </c>
      <c r="G46" s="16">
        <f>IF(ISERROR(F46/E46-1),"н/д",F46/E46-1)</f>
        <v>-0.006941001487357323</v>
      </c>
      <c r="H46" s="16">
        <f>IF(ISERROR(F46/D46-1),"н/д",F46/D46-1)</f>
        <v>-0.0034825870646765233</v>
      </c>
      <c r="I46" s="16">
        <f>IF(ISERROR(F46/C46-1),"н/д",F46/C46-1)</f>
        <v>-0.0596244131455399</v>
      </c>
      <c r="J46" s="16">
        <f>IF(ISERROR(F46/B46-1),"н/д",F46/B46-1)</f>
        <v>-0.16576426488962925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40035</v>
      </c>
      <c r="F47" s="31">
        <v>40042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8.2</v>
      </c>
      <c r="F48" s="34">
        <v>8.3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/>
      <c r="G50" s="16">
        <f>IF(ISERROR(E50/D50-1),"н/д",E50/D50-1)</f>
        <v>0.02331837867678499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2009-08-21T09:09:43Z</cp:lastPrinted>
  <dcterms:created xsi:type="dcterms:W3CDTF">2009-08-21T09:08:38Z</dcterms:created>
  <dcterms:modified xsi:type="dcterms:W3CDTF">2009-08-21T09:10:06Z</dcterms:modified>
  <cp:category/>
  <cp:version/>
  <cp:contentType/>
  <cp:contentStatus/>
</cp:coreProperties>
</file>