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<sst xmlns="http://schemas.openxmlformats.org/spreadsheetml/2006/main" count="80" uniqueCount="75">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</sst>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9652.02</v>
          </cell>
        </row>
        <row r="14">
          <cell r="J14">
            <v>9723</v>
          </cell>
        </row>
        <row r="49">
          <cell r="M49">
            <v>1081.93</v>
          </cell>
        </row>
        <row r="50">
          <cell r="J50">
            <v>1098</v>
          </cell>
        </row>
        <row r="60">
          <cell r="O60">
            <v>6953.34</v>
          </cell>
        </row>
        <row r="61">
          <cell r="J61">
            <v>6985</v>
          </cell>
        </row>
        <row r="103">
          <cell r="N103">
            <v>2146.55</v>
          </cell>
        </row>
        <row r="104">
          <cell r="J104">
            <v>2124</v>
          </cell>
        </row>
        <row r="134">
          <cell r="K134">
            <v>416.43</v>
          </cell>
        </row>
        <row r="135">
          <cell r="H135">
            <v>419</v>
          </cell>
        </row>
      </sheetData>
      <sheetData sheetId="1">
        <row r="36">
          <cell r="Q36">
            <v>4481.17</v>
          </cell>
          <cell r="S36">
            <v>4456</v>
          </cell>
        </row>
        <row r="48">
          <cell r="Q48">
            <v>5093.97</v>
          </cell>
          <cell r="S48">
            <v>5055</v>
          </cell>
        </row>
        <row r="62">
          <cell r="Q62">
            <v>3302.8900000000003</v>
          </cell>
          <cell r="S62">
            <v>3272</v>
          </cell>
        </row>
      </sheetData>
      <sheetData sheetId="2">
        <row r="5">
          <cell r="Q5">
            <v>8848.15</v>
          </cell>
          <cell r="S5">
            <v>8916</v>
          </cell>
        </row>
        <row r="11">
          <cell r="Q11">
            <v>951.13</v>
          </cell>
          <cell r="S11">
            <v>955</v>
          </cell>
        </row>
        <row r="21">
          <cell r="Q21">
            <v>1909.29</v>
          </cell>
          <cell r="S21">
            <v>1916</v>
          </cell>
        </row>
        <row r="84">
          <cell r="Q84">
            <v>53154.93</v>
          </cell>
          <cell r="S84">
            <v>53234</v>
          </cell>
        </row>
      </sheetData>
      <sheetData sheetId="3">
        <row r="55">
          <cell r="B55">
            <v>14939.66</v>
          </cell>
          <cell r="I55">
            <v>15062.49</v>
          </cell>
        </row>
        <row r="57">
          <cell r="B57">
            <v>971.91</v>
          </cell>
          <cell r="I57">
            <v>987.69</v>
          </cell>
        </row>
        <row r="58">
          <cell r="B58">
            <v>987.06</v>
          </cell>
          <cell r="I58">
            <v>1002.88</v>
          </cell>
        </row>
        <row r="59">
          <cell r="B59">
            <v>83.22</v>
          </cell>
          <cell r="I59">
            <v>82.78</v>
          </cell>
        </row>
        <row r="61">
          <cell r="B61">
            <v>66.1313</v>
          </cell>
          <cell r="I61">
            <v>66.87</v>
          </cell>
        </row>
        <row r="63">
          <cell r="B63">
            <v>5367.15</v>
          </cell>
          <cell r="I63">
            <v>5403.52</v>
          </cell>
        </row>
        <row r="64">
          <cell r="B64">
            <v>15680</v>
          </cell>
          <cell r="I64">
            <v>15950</v>
          </cell>
        </row>
        <row r="186">
          <cell r="B186">
            <v>1710</v>
          </cell>
          <cell r="C186">
            <v>1715.0078228427008</v>
          </cell>
        </row>
      </sheetData>
      <sheetData sheetId="4">
        <row r="18">
          <cell r="I18">
            <v>31.1791</v>
          </cell>
          <cell r="K18">
            <v>31.373300731528158</v>
          </cell>
        </row>
        <row r="19">
          <cell r="C19">
            <v>44.2743</v>
          </cell>
        </row>
        <row r="21">
          <cell r="C21">
            <v>44.4466</v>
          </cell>
        </row>
      </sheetData>
      <sheetData sheetId="5">
        <row r="2">
          <cell r="A2">
            <v>40004</v>
          </cell>
          <cell r="B2">
            <v>400.9</v>
          </cell>
        </row>
        <row r="3">
          <cell r="A3">
            <v>39997</v>
          </cell>
          <cell r="B3">
            <v>409.1</v>
          </cell>
        </row>
        <row r="4">
          <cell r="A4">
            <v>39990</v>
          </cell>
          <cell r="B4">
            <v>410.5</v>
          </cell>
        </row>
      </sheetData>
      <sheetData sheetId="7">
        <row r="8">
          <cell r="AA8">
            <v>13.05</v>
          </cell>
          <cell r="AB8">
            <v>12.99</v>
          </cell>
          <cell r="AE8">
            <v>9.7</v>
          </cell>
          <cell r="AF8">
            <v>9.73</v>
          </cell>
        </row>
      </sheetData>
      <sheetData sheetId="9">
        <row r="51">
          <cell r="K51" t="str">
            <v>401,20</v>
          </cell>
          <cell r="L51" t="str">
            <v>394,40</v>
          </cell>
        </row>
        <row r="53">
          <cell r="K53" t="str">
            <v>267,40</v>
          </cell>
          <cell r="L53" t="str">
            <v>272,90</v>
          </cell>
        </row>
      </sheetData>
      <sheetData sheetId="11">
        <row r="6">
          <cell r="G6" t="str">
            <v>322,250</v>
          </cell>
          <cell r="J6">
            <v>322</v>
          </cell>
        </row>
        <row r="7">
          <cell r="G7" t="str">
            <v>61,120</v>
          </cell>
          <cell r="J7">
            <v>61.949999999999996</v>
          </cell>
        </row>
        <row r="12">
          <cell r="L12">
            <v>6108.4533765</v>
          </cell>
          <cell r="M12">
            <v>6169.01877825</v>
          </cell>
        </row>
        <row r="15">
          <cell r="G15" t="str">
            <v>17,770</v>
          </cell>
          <cell r="J15">
            <v>17.8</v>
          </cell>
        </row>
        <row r="23">
          <cell r="G23" t="str">
            <v>64,820</v>
          </cell>
          <cell r="J23">
            <v>65.61</v>
          </cell>
        </row>
        <row r="31">
          <cell r="G31" t="str">
            <v>947,000</v>
          </cell>
          <cell r="J31">
            <v>946.9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">
      <selection activeCell="H15" sqref="H15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40016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39448</v>
      </c>
      <c r="C4" s="9">
        <v>39814</v>
      </c>
      <c r="D4" s="9">
        <v>39995</v>
      </c>
      <c r="E4" s="9">
        <f>IF(J3=2,F4-3,F4-1)</f>
        <v>40015</v>
      </c>
      <c r="F4" s="9">
        <f ca="1">TODAY()</f>
        <v>40016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977</v>
      </c>
      <c r="E6" s="15">
        <f>'[1]инд-обновл'!I57</f>
        <v>987.69</v>
      </c>
      <c r="F6" s="15">
        <f>'[1]инд-обновл'!B57</f>
        <v>971.91</v>
      </c>
      <c r="G6" s="16">
        <f>IF(ISERROR(F6/E6-1),"н/д",F6/E6-1)</f>
        <v>-0.015976672842693662</v>
      </c>
      <c r="H6" s="16">
        <f>IF(ISERROR(F6/D6-1),"н/д",F6/D6-1)</f>
        <v>-0.005209825997952944</v>
      </c>
      <c r="I6" s="16">
        <f>IF(ISERROR(F6/C6-1),"н/д",F6/C6-1)</f>
        <v>0.5320386513028263</v>
      </c>
      <c r="J6" s="16">
        <f>IF(ISERROR(F6/B6-1),"н/д",F6/B6-1)</f>
        <v>-0.578369022003193</v>
      </c>
    </row>
    <row r="7" spans="1:10" ht="18.75">
      <c r="A7" s="14" t="s">
        <v>16</v>
      </c>
      <c r="B7" s="15">
        <v>1914.76</v>
      </c>
      <c r="C7" s="15">
        <v>639.82</v>
      </c>
      <c r="D7" s="15">
        <v>999</v>
      </c>
      <c r="E7" s="15">
        <f>'[1]инд-обновл'!I58</f>
        <v>1002.88</v>
      </c>
      <c r="F7" s="15">
        <f>'[1]инд-обновл'!B58</f>
        <v>987.06</v>
      </c>
      <c r="G7" s="16">
        <f>IF(ISERROR(F7/E7-1),"н/д",F7/E7-1)</f>
        <v>-0.015774569240587177</v>
      </c>
      <c r="H7" s="16">
        <f>IF(ISERROR(F7/D7-1),"н/д",F7/D7-1)</f>
        <v>-0.011951951951951978</v>
      </c>
      <c r="I7" s="16">
        <f>IF(ISERROR(F7/C7-1),"н/д",F7/C7-1)</f>
        <v>0.5427151386327402</v>
      </c>
      <c r="J7" s="16">
        <f>IF(ISERROR(F7/B7-1),"н/д",F7/B7-1)</f>
        <v>-0.4844993628444296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8504.06</v>
      </c>
      <c r="E10" s="19">
        <f>'[1]СевАм-индексы'!Q5</f>
        <v>8848.15</v>
      </c>
      <c r="F10" s="15">
        <f>'[1]СевАм-индексы'!S5</f>
        <v>8916</v>
      </c>
      <c r="G10" s="16">
        <f aca="true" t="shared" si="0" ref="G10:G16">IF(ISERROR(F10/E10-1),"н/д",F10/E10-1)</f>
        <v>0.0076682696382859294</v>
      </c>
      <c r="H10" s="16">
        <f aca="true" t="shared" si="1" ref="H10:H16">IF(ISERROR(F10/D10-1),"н/д",F10/D10-1)</f>
        <v>0.04844039200099726</v>
      </c>
      <c r="I10" s="16">
        <f aca="true" t="shared" si="2" ref="I10:I16">IF(ISERROR(F10/C10-1),"н/д",F10/C10-1)</f>
        <v>-0.013137141396107777</v>
      </c>
      <c r="J10" s="16">
        <f aca="true" t="shared" si="3" ref="J10:J16">IF(ISERROR(F10/B10-1),"н/д",F10/B10-1)</f>
        <v>-0.3164652452169433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1845.72</v>
      </c>
      <c r="E11" s="15">
        <f>'[1]СевАм-индексы'!Q21</f>
        <v>1909.29</v>
      </c>
      <c r="F11" s="15">
        <f>'[1]СевАм-индексы'!S21</f>
        <v>1916</v>
      </c>
      <c r="G11" s="16">
        <f t="shared" si="0"/>
        <v>0.0035143954035270486</v>
      </c>
      <c r="H11" s="16">
        <f t="shared" si="1"/>
        <v>0.03807728149448453</v>
      </c>
      <c r="I11" s="16">
        <f t="shared" si="2"/>
        <v>0.17386855858008454</v>
      </c>
      <c r="J11" s="16">
        <f t="shared" si="3"/>
        <v>-0.265787860208461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923.33</v>
      </c>
      <c r="E12" s="15">
        <f>'[1]СевАм-индексы'!Q11</f>
        <v>951.13</v>
      </c>
      <c r="F12" s="15">
        <f>'[1]СевАм-индексы'!S11</f>
        <v>955</v>
      </c>
      <c r="G12" s="16">
        <f t="shared" si="0"/>
        <v>0.0040688444271550495</v>
      </c>
      <c r="H12" s="16">
        <f t="shared" si="1"/>
        <v>0.03429976281502811</v>
      </c>
      <c r="I12" s="16">
        <f t="shared" si="2"/>
        <v>0.024898046791157036</v>
      </c>
      <c r="J12" s="16">
        <f t="shared" si="3"/>
        <v>-0.34008679067967607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3217</v>
      </c>
      <c r="E13" s="15">
        <f>'[1]евр-индексы'!Q62</f>
        <v>3302.8900000000003</v>
      </c>
      <c r="F13" s="15">
        <f>'[1]евр-индексы'!S62</f>
        <v>3272</v>
      </c>
      <c r="G13" s="16">
        <f t="shared" si="0"/>
        <v>-0.00935241561178246</v>
      </c>
      <c r="H13" s="16">
        <f t="shared" si="1"/>
        <v>0.017096673919801075</v>
      </c>
      <c r="I13" s="16">
        <f t="shared" si="2"/>
        <v>-0.023193191011705583</v>
      </c>
      <c r="J13" s="16">
        <f t="shared" si="3"/>
        <v>-0.41046107277346355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4905.44</v>
      </c>
      <c r="E14" s="15">
        <f>'[1]евр-индексы'!Q48</f>
        <v>5093.97</v>
      </c>
      <c r="F14" s="15">
        <f>'[1]евр-индексы'!S48</f>
        <v>5055</v>
      </c>
      <c r="G14" s="16">
        <f t="shared" si="0"/>
        <v>-0.007650221732754647</v>
      </c>
      <c r="H14" s="16">
        <f t="shared" si="1"/>
        <v>0.030488600410972344</v>
      </c>
      <c r="I14" s="16">
        <f t="shared" si="2"/>
        <v>0.016474732911461176</v>
      </c>
      <c r="J14" s="16">
        <f t="shared" si="3"/>
        <v>-0.3640789523342265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4340.71</v>
      </c>
      <c r="E15" s="15">
        <f>'[1]евр-индексы'!Q36</f>
        <v>4481.17</v>
      </c>
      <c r="F15" s="15">
        <f>'[1]евр-индексы'!S36</f>
        <v>4456</v>
      </c>
      <c r="G15" s="16">
        <f t="shared" si="0"/>
        <v>-0.005616836674350645</v>
      </c>
      <c r="H15" s="16">
        <f t="shared" si="1"/>
        <v>0.02656017103192787</v>
      </c>
      <c r="I15" s="16">
        <f t="shared" si="2"/>
        <v>-0.023190458131566727</v>
      </c>
      <c r="J15" s="16">
        <f t="shared" si="3"/>
        <v>-0.30556204902831674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9940</v>
      </c>
      <c r="E16" s="15">
        <f>'[1]азия-индексы'!P13</f>
        <v>9652.02</v>
      </c>
      <c r="F16" s="15">
        <f>'[1]азия-индексы'!J14</f>
        <v>9723</v>
      </c>
      <c r="G16" s="16">
        <f t="shared" si="0"/>
        <v>0.0073539010486922685</v>
      </c>
      <c r="H16" s="16">
        <f t="shared" si="1"/>
        <v>-0.02183098591549293</v>
      </c>
      <c r="I16" s="16">
        <f t="shared" si="2"/>
        <v>0.07518201682605108</v>
      </c>
      <c r="J16" s="16">
        <f t="shared" si="3"/>
        <v>-0.3381842438433369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6579</v>
      </c>
      <c r="E18" s="15">
        <f>'[1]азия-индексы'!O60</f>
        <v>6953.34</v>
      </c>
      <c r="F18" s="15">
        <f>'[1]азия-индексы'!J61</f>
        <v>6985</v>
      </c>
      <c r="G18" s="16">
        <f aca="true" t="shared" si="4" ref="G18:G23">IF(ISERROR(F18/E18-1),"н/д",F18/E18-1)</f>
        <v>0.004553207523291025</v>
      </c>
      <c r="H18" s="16">
        <f aca="true" t="shared" si="5" ref="H18:H23">IF(ISERROR(F18/D18-1),"н/д",F18/D18-1)</f>
        <v>0.06171150630794964</v>
      </c>
      <c r="I18" s="16">
        <f aca="true" t="shared" si="6" ref="I18:I23">IF(ISERROR(F18/C18-1),"н/д",F18/C18-1)</f>
        <v>0.48670479385140597</v>
      </c>
      <c r="J18" s="16">
        <f aca="true" t="shared" si="7" ref="J18:J23">IF(ISERROR(F18/B18-1),"н/д",F18/B18-1)</f>
        <v>-0.16076942485372037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430</v>
      </c>
      <c r="E19" s="15">
        <f>'[1]азия-индексы'!K134</f>
        <v>416.43</v>
      </c>
      <c r="F19" s="15">
        <f>'[1]азия-индексы'!H135</f>
        <v>419</v>
      </c>
      <c r="G19" s="16">
        <f t="shared" si="4"/>
        <v>0.006171505415075718</v>
      </c>
      <c r="H19" s="16">
        <f t="shared" si="5"/>
        <v>-0.025581395348837188</v>
      </c>
      <c r="I19" s="16">
        <f t="shared" si="6"/>
        <v>0.3372055913703964</v>
      </c>
      <c r="J19" s="16">
        <f t="shared" si="7"/>
        <v>-0.5451091086744111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14645</v>
      </c>
      <c r="E20" s="15">
        <f>'[1]инд-обновл'!I55</f>
        <v>15062.49</v>
      </c>
      <c r="F20" s="15">
        <f>'[1]инд-обновл'!B55</f>
        <v>14939.66</v>
      </c>
      <c r="G20" s="16">
        <f t="shared" si="4"/>
        <v>-0.008154694210585345</v>
      </c>
      <c r="H20" s="16">
        <f t="shared" si="5"/>
        <v>0.020120177534994843</v>
      </c>
      <c r="I20" s="16">
        <f t="shared" si="6"/>
        <v>0.5085293422702775</v>
      </c>
      <c r="J20" s="16">
        <f t="shared" si="7"/>
        <v>-0.2640815341342909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2060</v>
      </c>
      <c r="E21" s="15">
        <f>'[1]азия-индексы'!N103</f>
        <v>2146.55</v>
      </c>
      <c r="F21" s="15">
        <f>'[1]азия-индексы'!J104</f>
        <v>2124</v>
      </c>
      <c r="G21" s="16">
        <f t="shared" si="4"/>
        <v>-0.010505229321469467</v>
      </c>
      <c r="H21" s="16">
        <f t="shared" si="5"/>
        <v>0.03106796116504862</v>
      </c>
      <c r="I21" s="16">
        <f t="shared" si="6"/>
        <v>0.4777317513347592</v>
      </c>
      <c r="J21" s="16">
        <f t="shared" si="7"/>
        <v>-0.22240527182866554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977</v>
      </c>
      <c r="E22" s="15">
        <f>'[1]азия-индексы'!M49</f>
        <v>1081.93</v>
      </c>
      <c r="F22" s="15">
        <f>'[1]азия-индексы'!J50</f>
        <v>1098</v>
      </c>
      <c r="G22" s="16">
        <f t="shared" si="4"/>
        <v>0.01485308661373641</v>
      </c>
      <c r="H22" s="16">
        <f t="shared" si="5"/>
        <v>0.12384851586489254</v>
      </c>
      <c r="I22" s="16">
        <f t="shared" si="6"/>
        <v>0.9224876780445954</v>
      </c>
      <c r="J22" s="16">
        <f t="shared" si="7"/>
        <v>-0.25427872860635703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51543.78</v>
      </c>
      <c r="E23" s="15">
        <f>'[1]СевАм-индексы'!Q84</f>
        <v>53154.93</v>
      </c>
      <c r="F23" s="15">
        <f>'[1]СевАм-индексы'!S84</f>
        <v>53234</v>
      </c>
      <c r="G23" s="16">
        <f t="shared" si="4"/>
        <v>0.0014875384089489962</v>
      </c>
      <c r="H23" s="16">
        <f t="shared" si="5"/>
        <v>0.03279192950148402</v>
      </c>
      <c r="I23" s="16">
        <f t="shared" si="6"/>
        <v>0.32278103568233774</v>
      </c>
      <c r="J23" s="16">
        <f t="shared" si="7"/>
        <v>-0.14607459632077713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71.2</v>
      </c>
      <c r="E25" s="21">
        <f>'[1]инд-обновл'!I61</f>
        <v>66.87</v>
      </c>
      <c r="F25" s="21">
        <f>'[1]инд-обновл'!B61</f>
        <v>66.1313</v>
      </c>
      <c r="G25" s="16">
        <f aca="true" t="shared" si="8" ref="G25:G34">IF(ISERROR(F25/E25-1),"н/д",F25/E25-1)</f>
        <v>-0.011046807237924505</v>
      </c>
      <c r="H25" s="16">
        <f aca="true" t="shared" si="9" ref="H25:H34">IF(ISERROR(F25/D25-1),"н/д",F25/D25-1)</f>
        <v>-0.07118960674157315</v>
      </c>
      <c r="I25" s="16">
        <f aca="true" t="shared" si="10" ref="I25:I34">IF(ISERROR(F25/C25-1),"н/д",F25/C25-1)</f>
        <v>0.40734837199404117</v>
      </c>
      <c r="J25" s="16">
        <f aca="true" t="shared" si="11" ref="J25:J34">IF(ISERROR(F25/B25-1),"н/д",F25/B25-1)</f>
        <v>-0.32311873080859776</v>
      </c>
    </row>
    <row r="26" spans="1:10" ht="18.75">
      <c r="A26" s="14" t="s">
        <v>35</v>
      </c>
      <c r="B26" s="21">
        <v>99.63</v>
      </c>
      <c r="C26" s="22">
        <v>46.34</v>
      </c>
      <c r="D26" s="21">
        <v>71.33</v>
      </c>
      <c r="E26" s="21">
        <f>'[1]сырье'!J23</f>
        <v>65.61</v>
      </c>
      <c r="F26" s="21" t="str">
        <f>'[1]сырье'!G23</f>
        <v>64,820</v>
      </c>
      <c r="G26" s="16">
        <f t="shared" si="8"/>
        <v>-0.01204084743179401</v>
      </c>
      <c r="H26" s="16">
        <f t="shared" si="9"/>
        <v>-0.09126594700686952</v>
      </c>
      <c r="I26" s="16">
        <f t="shared" si="10"/>
        <v>0.3987915407854983</v>
      </c>
      <c r="J26" s="16">
        <f t="shared" si="11"/>
        <v>-0.3493927531867912</v>
      </c>
    </row>
    <row r="27" spans="1:10" ht="18.75">
      <c r="A27" s="14" t="s">
        <v>36</v>
      </c>
      <c r="B27" s="21">
        <v>837.3</v>
      </c>
      <c r="C27" s="21">
        <v>877</v>
      </c>
      <c r="D27" s="21">
        <v>938.7</v>
      </c>
      <c r="E27" s="21">
        <f>'[1]сырье'!J31</f>
        <v>946.9</v>
      </c>
      <c r="F27" s="21" t="str">
        <f>'[1]сырье'!G31</f>
        <v>947,000</v>
      </c>
      <c r="G27" s="16">
        <f t="shared" si="8"/>
        <v>0.0001056077727321636</v>
      </c>
      <c r="H27" s="16">
        <f t="shared" si="9"/>
        <v>0.008842015553425009</v>
      </c>
      <c r="I27" s="16">
        <f t="shared" si="10"/>
        <v>0.07981755986316985</v>
      </c>
      <c r="J27" s="16">
        <f t="shared" si="11"/>
        <v>0.13101636211632628</v>
      </c>
    </row>
    <row r="28" spans="1:10" ht="18.75">
      <c r="A28" s="14" t="s">
        <v>37</v>
      </c>
      <c r="B28" s="21">
        <v>6665.6</v>
      </c>
      <c r="C28" s="22">
        <v>3070</v>
      </c>
      <c r="D28" s="21">
        <v>5174.9</v>
      </c>
      <c r="E28" s="21">
        <f>'[1]инд-обновл'!I63</f>
        <v>5403.52</v>
      </c>
      <c r="F28" s="21">
        <f>'[1]инд-обновл'!B63</f>
        <v>5367.15</v>
      </c>
      <c r="G28" s="16">
        <f t="shared" si="8"/>
        <v>-0.006730797702238722</v>
      </c>
      <c r="H28" s="16">
        <f t="shared" si="9"/>
        <v>0.03715047633770707</v>
      </c>
      <c r="I28" s="16">
        <f t="shared" si="10"/>
        <v>0.7482573289902279</v>
      </c>
      <c r="J28" s="16">
        <f t="shared" si="11"/>
        <v>-0.19479866778684596</v>
      </c>
    </row>
    <row r="29" spans="1:10" ht="18.75">
      <c r="A29" s="14" t="s">
        <v>38</v>
      </c>
      <c r="B29" s="21">
        <v>26500</v>
      </c>
      <c r="C29" s="22">
        <v>12710</v>
      </c>
      <c r="D29" s="21">
        <v>16110</v>
      </c>
      <c r="E29" s="21">
        <f>'[1]инд-обновл'!I64</f>
        <v>15950</v>
      </c>
      <c r="F29" s="21">
        <f>'[1]инд-обновл'!B64</f>
        <v>15680</v>
      </c>
      <c r="G29" s="16">
        <f t="shared" si="8"/>
        <v>-0.01692789968652042</v>
      </c>
      <c r="H29" s="16">
        <f t="shared" si="9"/>
        <v>-0.02669149596523901</v>
      </c>
      <c r="I29" s="16">
        <f t="shared" si="10"/>
        <v>0.2336742722265932</v>
      </c>
      <c r="J29" s="16">
        <f t="shared" si="11"/>
        <v>-0.40830188679245283</v>
      </c>
    </row>
    <row r="30" spans="1:10" ht="18.75">
      <c r="A30" s="14" t="s">
        <v>39</v>
      </c>
      <c r="B30" s="21">
        <v>2365.5</v>
      </c>
      <c r="C30" s="22">
        <v>1495</v>
      </c>
      <c r="D30" s="21">
        <v>1671</v>
      </c>
      <c r="E30" s="21">
        <f>'[1]инд-обновл'!C186</f>
        <v>1715.0078228427008</v>
      </c>
      <c r="F30" s="21">
        <f>'[1]инд-обновл'!B186</f>
        <v>1710</v>
      </c>
      <c r="G30" s="16">
        <f t="shared" si="8"/>
        <v>-0.0029200000000000337</v>
      </c>
      <c r="H30" s="16">
        <f t="shared" si="9"/>
        <v>0.02333931777378817</v>
      </c>
      <c r="I30" s="16">
        <f t="shared" si="10"/>
        <v>0.14381270903010024</v>
      </c>
      <c r="J30" s="16">
        <f t="shared" si="11"/>
        <v>-0.27710843373493976</v>
      </c>
    </row>
    <row r="31" spans="1:10" ht="18.75">
      <c r="A31" s="14" t="s">
        <v>40</v>
      </c>
      <c r="B31" s="21">
        <v>67</v>
      </c>
      <c r="C31" s="22">
        <v>47.81</v>
      </c>
      <c r="D31" s="21">
        <v>58.17</v>
      </c>
      <c r="E31" s="21">
        <f>'[1]сырье'!J7</f>
        <v>61.949999999999996</v>
      </c>
      <c r="F31" s="21" t="str">
        <f>'[1]сырье'!G7</f>
        <v>61,120</v>
      </c>
      <c r="G31" s="16">
        <f t="shared" si="8"/>
        <v>-0.013397901533494738</v>
      </c>
      <c r="H31" s="16">
        <f t="shared" si="9"/>
        <v>0.050713426164689546</v>
      </c>
      <c r="I31" s="16">
        <f t="shared" si="10"/>
        <v>0.2783936414975945</v>
      </c>
      <c r="J31" s="16">
        <f t="shared" si="11"/>
        <v>-0.08776119402985083</v>
      </c>
    </row>
    <row r="32" spans="1:10" ht="18.75">
      <c r="A32" s="14" t="s">
        <v>41</v>
      </c>
      <c r="B32" s="21">
        <v>11.4</v>
      </c>
      <c r="C32" s="22">
        <v>11.3</v>
      </c>
      <c r="D32" s="21">
        <v>17.75</v>
      </c>
      <c r="E32" s="21">
        <f>'[1]сырье'!J15</f>
        <v>17.8</v>
      </c>
      <c r="F32" s="21" t="str">
        <f>'[1]сырье'!G15</f>
        <v>17,770</v>
      </c>
      <c r="G32" s="16">
        <f t="shared" si="8"/>
        <v>-0.0016853932584269815</v>
      </c>
      <c r="H32" s="16">
        <f t="shared" si="9"/>
        <v>0.0011267605633802358</v>
      </c>
      <c r="I32" s="16">
        <f t="shared" si="10"/>
        <v>0.5725663716814158</v>
      </c>
      <c r="J32" s="16">
        <f t="shared" si="11"/>
        <v>0.5587719298245613</v>
      </c>
    </row>
    <row r="33" spans="1:10" ht="18.75">
      <c r="A33" s="14" t="s">
        <v>42</v>
      </c>
      <c r="B33" s="21">
        <v>503.3</v>
      </c>
      <c r="C33" s="22">
        <v>392.5</v>
      </c>
      <c r="D33" s="21">
        <v>371</v>
      </c>
      <c r="E33" s="21">
        <f>'[1]сырье'!J6</f>
        <v>322</v>
      </c>
      <c r="F33" s="21" t="str">
        <f>'[1]сырье'!G6</f>
        <v>322,250</v>
      </c>
      <c r="G33" s="16">
        <f t="shared" si="8"/>
        <v>0.0007763975155279379</v>
      </c>
      <c r="H33" s="16">
        <f t="shared" si="9"/>
        <v>-0.1314016172506739</v>
      </c>
      <c r="I33" s="16">
        <f t="shared" si="10"/>
        <v>-0.17898089171974518</v>
      </c>
      <c r="J33" s="16">
        <f t="shared" si="11"/>
        <v>-0.35972580965626866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5954.9</v>
      </c>
      <c r="E34" s="21">
        <f>'[1]сырье'!M12</f>
        <v>6169.01877825</v>
      </c>
      <c r="F34" s="21">
        <f>'[1]сырье'!L12</f>
        <v>6108.4533765</v>
      </c>
      <c r="G34" s="16">
        <f t="shared" si="8"/>
        <v>-0.009817671809256634</v>
      </c>
      <c r="H34" s="16">
        <f t="shared" si="9"/>
        <v>0.025786054593695873</v>
      </c>
      <c r="I34" s="16">
        <f t="shared" si="10"/>
        <v>-0.05836916703920103</v>
      </c>
      <c r="J34" s="16">
        <f t="shared" si="11"/>
        <v>-0.32038435525861975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39995</v>
      </c>
      <c r="E36" s="24">
        <f>IF(J36=2,F36-3,F36-1)</f>
        <v>40015</v>
      </c>
      <c r="F36" s="24">
        <f ca="1">TODAY()</f>
        <v>40016</v>
      </c>
      <c r="G36" s="25"/>
      <c r="H36" s="25"/>
      <c r="I36" s="25"/>
      <c r="J36" s="11">
        <f>WEEKDAY(F36)</f>
        <v>4</v>
      </c>
    </row>
    <row r="37" spans="1:10" ht="18.75">
      <c r="A37" s="14" t="s">
        <v>45</v>
      </c>
      <c r="B37" s="26">
        <v>10</v>
      </c>
      <c r="C37" s="26">
        <v>13</v>
      </c>
      <c r="D37" s="26">
        <v>11.5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471.4</v>
      </c>
      <c r="E38" s="26" t="str">
        <f>'[1]остатки средств на кс'!L51</f>
        <v>394,40</v>
      </c>
      <c r="F38" s="26" t="str">
        <f>'[1]остатки средств на кс'!K51</f>
        <v>401,20</v>
      </c>
      <c r="G38" s="16">
        <f aca="true" t="shared" si="12" ref="G38:G44">IF(ISERROR(F38/E38-1),"н/д",F38/E38-1)</f>
        <v>0.01724137931034475</v>
      </c>
      <c r="H38" s="16">
        <f aca="true" t="shared" si="13" ref="H38:H44">IF(ISERROR(F38/D38-1),"н/д",F38/D38-1)</f>
        <v>-0.1489181162494696</v>
      </c>
      <c r="I38" s="16">
        <f aca="true" t="shared" si="14" ref="I38:I44">IF(ISERROR(F38/C38-1),"н/д",F38/C38-1)</f>
        <v>-0.6095757103931491</v>
      </c>
      <c r="J38" s="16">
        <f aca="true" t="shared" si="15" ref="J38:J44">IF(ISERROR(F38/B38-1),"н/д",F38/B38-1)</f>
        <v>-0.4998753428072801</v>
      </c>
    </row>
    <row r="39" spans="1:10" ht="37.5">
      <c r="A39" s="14" t="s">
        <v>47</v>
      </c>
      <c r="B39" s="26">
        <v>576.5</v>
      </c>
      <c r="C39" s="26">
        <v>802.7</v>
      </c>
      <c r="D39" s="26">
        <v>302.4</v>
      </c>
      <c r="E39" s="26" t="str">
        <f>'[1]остатки средств на кс'!L53</f>
        <v>272,90</v>
      </c>
      <c r="F39" s="26" t="str">
        <f>'[1]остатки средств на кс'!K53</f>
        <v>267,40</v>
      </c>
      <c r="G39" s="16">
        <f t="shared" si="12"/>
        <v>-0.02015390252839866</v>
      </c>
      <c r="H39" s="16">
        <f t="shared" si="13"/>
        <v>-0.1157407407407407</v>
      </c>
      <c r="I39" s="16">
        <f t="shared" si="14"/>
        <v>-0.6668742992400648</v>
      </c>
      <c r="J39" s="16">
        <f t="shared" si="15"/>
        <v>-0.5361665221162186</v>
      </c>
    </row>
    <row r="40" spans="1:10" ht="18.75">
      <c r="A40" s="14" t="s">
        <v>48</v>
      </c>
      <c r="B40" s="26">
        <v>5.5</v>
      </c>
      <c r="C40" s="26">
        <v>15.7</v>
      </c>
      <c r="D40" s="26">
        <v>9.93</v>
      </c>
      <c r="E40" s="26">
        <f>'[1]rates-cbr'!AE8</f>
        <v>9.7</v>
      </c>
      <c r="F40" s="26">
        <f>'[1]rates-cbr'!AF8</f>
        <v>9.73</v>
      </c>
      <c r="G40" s="16">
        <f t="shared" si="12"/>
        <v>0.0030927835051548502</v>
      </c>
      <c r="H40" s="16">
        <f t="shared" si="13"/>
        <v>-0.020140986908358416</v>
      </c>
      <c r="I40" s="16">
        <f t="shared" si="14"/>
        <v>-0.3802547770700636</v>
      </c>
      <c r="J40" s="16">
        <f t="shared" si="15"/>
        <v>0.7690909090909093</v>
      </c>
    </row>
    <row r="41" spans="1:10" ht="18.75">
      <c r="A41" s="14" t="s">
        <v>49</v>
      </c>
      <c r="B41" s="26">
        <v>6.78</v>
      </c>
      <c r="C41" s="26">
        <v>21.61</v>
      </c>
      <c r="D41" s="26">
        <v>13.9</v>
      </c>
      <c r="E41" s="26">
        <f>'[1]rates-cbr'!AA8</f>
        <v>13.05</v>
      </c>
      <c r="F41" s="26">
        <f>'[1]rates-cbr'!AB8</f>
        <v>12.99</v>
      </c>
      <c r="G41" s="16">
        <f t="shared" si="12"/>
        <v>-0.0045977011494253706</v>
      </c>
      <c r="H41" s="16">
        <f t="shared" si="13"/>
        <v>-0.06546762589928057</v>
      </c>
      <c r="I41" s="16">
        <f t="shared" si="14"/>
        <v>-0.39888940305414156</v>
      </c>
      <c r="J41" s="16">
        <f t="shared" si="15"/>
        <v>0.915929203539823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0.588</v>
      </c>
      <c r="E42" s="26">
        <v>0.504</v>
      </c>
      <c r="F42" s="26">
        <v>0.505</v>
      </c>
      <c r="G42" s="16">
        <f t="shared" si="12"/>
        <v>0.001984126984126977</v>
      </c>
      <c r="H42" s="16">
        <f t="shared" si="13"/>
        <v>-0.141156462585034</v>
      </c>
      <c r="I42" s="16">
        <f t="shared" si="14"/>
        <v>-0.6456140350877193</v>
      </c>
      <c r="J42" s="16">
        <f t="shared" si="15"/>
        <v>-0.8926217308101212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</v>
      </c>
      <c r="E43" s="26">
        <f>'[1]курсы валют'!K18</f>
        <v>31.373300731528158</v>
      </c>
      <c r="F43" s="26">
        <f>'[1]курсы валют'!I18</f>
        <v>31.1791</v>
      </c>
      <c r="G43" s="16">
        <f t="shared" si="12"/>
        <v>-0.006190000000000029</v>
      </c>
      <c r="H43" s="16">
        <f t="shared" si="13"/>
        <v>0.002543408360128563</v>
      </c>
      <c r="I43" s="16">
        <f t="shared" si="14"/>
        <v>0.060874447090847106</v>
      </c>
      <c r="J43" s="16">
        <f t="shared" si="15"/>
        <v>0.2726163265306121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43.81</v>
      </c>
      <c r="E44" s="26">
        <f>'[1]курсы валют'!C21</f>
        <v>44.4466</v>
      </c>
      <c r="F44" s="26">
        <f>'[1]курсы валют'!C19</f>
        <v>44.2743</v>
      </c>
      <c r="G44" s="16">
        <f t="shared" si="12"/>
        <v>-0.0038765619867436873</v>
      </c>
      <c r="H44" s="16">
        <f t="shared" si="13"/>
        <v>0.010598036977858882</v>
      </c>
      <c r="I44" s="16">
        <f t="shared" si="14"/>
        <v>0.06871763924929075</v>
      </c>
      <c r="J44" s="16">
        <f t="shared" si="15"/>
        <v>0.2298416666666665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39990</v>
      </c>
      <c r="E45" s="31">
        <f>'[1]ЗВР-cbr'!A3</f>
        <v>39997</v>
      </c>
      <c r="F45" s="31">
        <f>'[1]ЗВР-cbr'!A2</f>
        <v>40004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410.5</v>
      </c>
      <c r="E46" s="26">
        <f>'[1]ЗВР-cbr'!B3</f>
        <v>409.1</v>
      </c>
      <c r="F46" s="26">
        <f>'[1]ЗВР-cbr'!B2</f>
        <v>400.9</v>
      </c>
      <c r="G46" s="16">
        <f>IF(ISERROR(F46/E46-1),"н/д",F46/E46-1)</f>
        <v>-0.020043999022244074</v>
      </c>
      <c r="H46" s="16">
        <f>IF(ISERROR(F46/D46-1),"н/д",F46/D46-1)</f>
        <v>-0.023386114494518884</v>
      </c>
      <c r="I46" s="16">
        <f>IF(ISERROR(F46/C46-1),"н/д",F46/C46-1)</f>
        <v>-0.05892018779342734</v>
      </c>
      <c r="J46" s="16">
        <f>IF(ISERROR(F46/B46-1),"н/д",F46/B46-1)</f>
        <v>-0.16513952519783426</v>
      </c>
    </row>
    <row r="47" spans="1:10" ht="18.75">
      <c r="A47" s="33"/>
      <c r="B47" s="31">
        <v>39448</v>
      </c>
      <c r="C47" s="31">
        <v>39814</v>
      </c>
      <c r="D47" s="31">
        <v>39993</v>
      </c>
      <c r="E47" s="31">
        <v>40000</v>
      </c>
      <c r="F47" s="31">
        <v>40007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7.4</v>
      </c>
      <c r="E48" s="26">
        <v>7.6</v>
      </c>
      <c r="F48" s="34">
        <v>7.7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/>
      <c r="G50" s="16">
        <f>IF(ISERROR(E50/D50-1),"н/д",E50/D50-1)</f>
        <v>0.04230454409154638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000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2009-07-22T09:13:02Z</cp:lastPrinted>
  <dcterms:created xsi:type="dcterms:W3CDTF">2009-07-22T09:06:48Z</dcterms:created>
  <dcterms:modified xsi:type="dcterms:W3CDTF">2009-07-22T09:13:07Z</dcterms:modified>
  <cp:category/>
  <cp:version/>
  <cp:contentType/>
  <cp:contentStatus/>
</cp:coreProperties>
</file>