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<sst xmlns="http://schemas.openxmlformats.org/spreadsheetml/2006/main" count="80" uniqueCount="75">
  <si>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</si>
  <si>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</si>
  <si>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</si>
  <si>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</si>
  <si>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</si>
  <si>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</si>
  <si>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</si>
  <si>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</si>
  <si>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</si>
  <si>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</si>
  <si>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</si>
  <si>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</si>
  <si>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</si>
  <si>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</si>
  <si>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</si>
  <si>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</si>
  <si>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</si>
  <si>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</si>
  <si>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</si>
  <si>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</si>
  <si>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</si>
  <si>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</si>
  <si>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</si>
  <si>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</si>
  <si>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</si>
  <si>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</si>
  <si>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</si>
  <si>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</si>
  <si>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</si>
  <si>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</si>
  <si>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</si>
  <si>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</si>
  <si>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</si>
  <si>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</si>
  <si>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</si>
  <si>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</si>
  <si>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</si>
  <si>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</si>
  <si>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</si>
  <si>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</si>
  <si>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</si>
  <si>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</si>
  <si>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</si>
  <si>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</si>
  <si>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</si>
  <si>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</si>
  <si>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</si>
  <si>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</si>
  <si>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</si>
  <si>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</si>
  <si>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</si>
  <si>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</si>
  <si>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</si>
  <si>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</si>
  <si>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</si>
  <si>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</si>
  <si>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</si>
  <si>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</si>
  <si>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</si>
  <si>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</si>
  <si>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</si>
  <si>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долг,млрд.долл.</t>
  </si>
  <si>
    <t xml:space="preserve">Счет текущих операций, млрд. долл </t>
  </si>
  <si>
    <t>ГОСУДАРСТВЕННЫЕ ФИНАНСЫ И ВНЕШНЯЯ ТОРГОВЛЯ</t>
  </si>
  <si>
    <t>Янв.-Июнь, 08</t>
  </si>
  <si>
    <t>Янв.-Июнь,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</si>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</sst>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9344.16</v>
          </cell>
        </row>
        <row r="14">
          <cell r="J14">
            <v>9395</v>
          </cell>
        </row>
        <row r="49">
          <cell r="M49">
            <v>1084.39</v>
          </cell>
        </row>
        <row r="50">
          <cell r="J50">
            <v>1104</v>
          </cell>
        </row>
        <row r="60">
          <cell r="O60">
            <v>6850.99</v>
          </cell>
        </row>
        <row r="61">
          <cell r="J61">
            <v>6939</v>
          </cell>
        </row>
        <row r="103">
          <cell r="N103">
            <v>2117.95</v>
          </cell>
        </row>
        <row r="104">
          <cell r="J104">
            <v>2106</v>
          </cell>
        </row>
        <row r="134">
          <cell r="K134">
            <v>428.67</v>
          </cell>
        </row>
        <row r="135">
          <cell r="H135">
            <v>413</v>
          </cell>
        </row>
      </sheetData>
      <sheetData sheetId="1">
        <row r="36">
          <cell r="Q36">
            <v>4388.75</v>
          </cell>
          <cell r="S36">
            <v>4427</v>
          </cell>
        </row>
        <row r="48">
          <cell r="Q48">
            <v>4978.4</v>
          </cell>
          <cell r="S48">
            <v>5034</v>
          </cell>
        </row>
        <row r="62">
          <cell r="Q62">
            <v>3218.46</v>
          </cell>
          <cell r="S62">
            <v>3252</v>
          </cell>
        </row>
      </sheetData>
      <sheetData sheetId="2">
        <row r="5">
          <cell r="Q5">
            <v>8711.82</v>
          </cell>
          <cell r="S5">
            <v>8744</v>
          </cell>
        </row>
        <row r="11">
          <cell r="Q11">
            <v>940.74</v>
          </cell>
          <cell r="S11">
            <v>940</v>
          </cell>
        </row>
        <row r="21">
          <cell r="Q21">
            <v>1885.03</v>
          </cell>
          <cell r="S21">
            <v>1887</v>
          </cell>
        </row>
        <row r="84">
          <cell r="Q84">
            <v>51918.2</v>
          </cell>
          <cell r="S84">
            <v>52072</v>
          </cell>
        </row>
      </sheetData>
      <sheetData sheetId="3">
        <row r="55">
          <cell r="B55">
            <v>15089.33</v>
          </cell>
          <cell r="I55">
            <v>14744.92</v>
          </cell>
        </row>
        <row r="57">
          <cell r="B57">
            <v>955.92</v>
          </cell>
          <cell r="I57">
            <v>925</v>
          </cell>
        </row>
        <row r="58">
          <cell r="B58">
            <v>984.22</v>
          </cell>
          <cell r="I58">
            <v>966.18</v>
          </cell>
        </row>
        <row r="59">
          <cell r="B59">
            <v>83.22</v>
          </cell>
          <cell r="I59">
            <v>82.78</v>
          </cell>
        </row>
        <row r="61">
          <cell r="B61">
            <v>66.4932</v>
          </cell>
          <cell r="I61">
            <v>65.38</v>
          </cell>
        </row>
        <row r="63">
          <cell r="B63">
            <v>5467.46</v>
          </cell>
          <cell r="I63">
            <v>5341.79</v>
          </cell>
        </row>
        <row r="64">
          <cell r="B64">
            <v>16060</v>
          </cell>
          <cell r="I64">
            <v>16100</v>
          </cell>
        </row>
        <row r="186">
          <cell r="B186">
            <v>1710</v>
          </cell>
          <cell r="C186">
            <v>1694.9992565792734</v>
          </cell>
        </row>
      </sheetData>
      <sheetData sheetId="4">
        <row r="18">
          <cell r="I18">
            <v>31.7837</v>
          </cell>
          <cell r="K18">
            <v>31.694322011926367</v>
          </cell>
        </row>
        <row r="19">
          <cell r="C19">
            <v>44.8023</v>
          </cell>
        </row>
        <row r="21">
          <cell r="C21">
            <v>44.6066</v>
          </cell>
        </row>
      </sheetData>
      <sheetData sheetId="5">
        <row r="2">
          <cell r="A2">
            <v>40004</v>
          </cell>
          <cell r="B2">
            <v>400.7</v>
          </cell>
        </row>
        <row r="3">
          <cell r="A3">
            <v>39997</v>
          </cell>
          <cell r="B3">
            <v>409.1</v>
          </cell>
        </row>
        <row r="4">
          <cell r="A4">
            <v>39990</v>
          </cell>
          <cell r="B4">
            <v>410.5</v>
          </cell>
        </row>
      </sheetData>
      <sheetData sheetId="6">
        <row r="4">
          <cell r="H4">
            <v>12339.1</v>
          </cell>
          <cell r="I4">
            <v>12861.1</v>
          </cell>
        </row>
      </sheetData>
      <sheetData sheetId="7">
        <row r="8">
          <cell r="AA8">
            <v>13.6</v>
          </cell>
          <cell r="AB8">
            <v>13.49</v>
          </cell>
          <cell r="AE8">
            <v>10.18</v>
          </cell>
          <cell r="AF8">
            <v>10.19</v>
          </cell>
        </row>
      </sheetData>
      <sheetData sheetId="9">
        <row r="51">
          <cell r="K51" t="str">
            <v>377,30</v>
          </cell>
          <cell r="L51" t="str">
            <v>417,10</v>
          </cell>
        </row>
        <row r="53">
          <cell r="K53" t="str">
            <v>253,20</v>
          </cell>
          <cell r="L53" t="str">
            <v>284,80</v>
          </cell>
        </row>
      </sheetData>
      <sheetData sheetId="11">
        <row r="6">
          <cell r="G6" t="str">
            <v>333,750</v>
          </cell>
          <cell r="J6">
            <v>331.5</v>
          </cell>
        </row>
        <row r="7">
          <cell r="G7" t="str">
            <v>63,990</v>
          </cell>
          <cell r="J7">
            <v>64.06</v>
          </cell>
        </row>
        <row r="12">
          <cell r="L12">
            <v>6441.52301975</v>
          </cell>
          <cell r="M12">
            <v>6370.96320575</v>
          </cell>
        </row>
        <row r="15">
          <cell r="G15" t="str">
            <v>17,570</v>
          </cell>
          <cell r="J15">
            <v>17.3</v>
          </cell>
        </row>
        <row r="23">
          <cell r="G23" t="str">
            <v>64,290</v>
          </cell>
          <cell r="J23">
            <v>63.56000000000001</v>
          </cell>
        </row>
        <row r="31">
          <cell r="G31" t="str">
            <v>945,600</v>
          </cell>
          <cell r="J31">
            <v>937.5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75" zoomScaleNormal="75" workbookViewId="0" topLeftCell="A1">
      <selection activeCell="G4" sqref="G4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40014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2</v>
      </c>
    </row>
    <row r="4" spans="1:10" ht="18.75">
      <c r="A4" s="5" t="s">
        <v>13</v>
      </c>
      <c r="B4" s="9">
        <v>39448</v>
      </c>
      <c r="C4" s="9">
        <v>39814</v>
      </c>
      <c r="D4" s="9">
        <v>39995</v>
      </c>
      <c r="E4" s="9">
        <f>IF(J3=2,F4-3,F4-1)</f>
        <v>40011</v>
      </c>
      <c r="F4" s="9">
        <f ca="1">TODAY()</f>
        <v>40014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977</v>
      </c>
      <c r="E6" s="15">
        <f>'[1]инд-обновл'!I57</f>
        <v>925</v>
      </c>
      <c r="F6" s="15">
        <f>'[1]инд-обновл'!B57</f>
        <v>955.92</v>
      </c>
      <c r="G6" s="16">
        <f>IF(ISERROR(F6/E6-1),"н/д",F6/E6-1)</f>
        <v>0.033427027027026934</v>
      </c>
      <c r="H6" s="16">
        <f>IF(ISERROR(F6/D6-1),"н/д",F6/D6-1)</f>
        <v>-0.021576253838280546</v>
      </c>
      <c r="I6" s="16">
        <f>IF(ISERROR(F6/C6-1),"н/д",F6/C6-1)</f>
        <v>0.506833335960529</v>
      </c>
      <c r="J6" s="16">
        <f>IF(ISERROR(F6/B6-1),"н/д",F6/B6-1)</f>
        <v>-0.5853057541472895</v>
      </c>
    </row>
    <row r="7" spans="1:10" ht="18.75">
      <c r="A7" s="14" t="s">
        <v>16</v>
      </c>
      <c r="B7" s="15">
        <v>1914.76</v>
      </c>
      <c r="C7" s="15">
        <v>639.82</v>
      </c>
      <c r="D7" s="15">
        <v>999</v>
      </c>
      <c r="E7" s="15">
        <f>'[1]инд-обновл'!I58</f>
        <v>966.18</v>
      </c>
      <c r="F7" s="15">
        <f>'[1]инд-обновл'!B58</f>
        <v>984.22</v>
      </c>
      <c r="G7" s="16">
        <f>IF(ISERROR(F7/E7-1),"н/д",F7/E7-1)</f>
        <v>0.01867146908443562</v>
      </c>
      <c r="H7" s="16">
        <f>IF(ISERROR(F7/D7-1),"н/д",F7/D7-1)</f>
        <v>-0.01479479479479473</v>
      </c>
      <c r="I7" s="16">
        <f>IF(ISERROR(F7/C7-1),"н/д",F7/C7-1)</f>
        <v>0.5382763902347534</v>
      </c>
      <c r="J7" s="16">
        <f>IF(ISERROR(F7/B7-1),"н/д",F7/B7-1)</f>
        <v>-0.48598257745095985</v>
      </c>
    </row>
    <row r="8" spans="1:10" ht="18.75">
      <c r="A8" s="14" t="s">
        <v>17</v>
      </c>
      <c r="B8" s="15">
        <v>98.7</v>
      </c>
      <c r="C8" s="15">
        <v>82.4</v>
      </c>
      <c r="D8" s="15">
        <v>83</v>
      </c>
      <c r="E8" s="15">
        <f>'[1]инд-обновл'!I59</f>
        <v>82.78</v>
      </c>
      <c r="F8" s="15">
        <f>'[1]инд-обновл'!B59</f>
        <v>83.22</v>
      </c>
      <c r="G8" s="16">
        <f>IF(ISERROR(F8/E8-1),"н/д",F8/E8-1)</f>
        <v>0.005315293549166489</v>
      </c>
      <c r="H8" s="16">
        <f>IF(ISERROR(F8/D8-1),"н/д",F8/D8-1)</f>
        <v>0.002650602409638436</v>
      </c>
      <c r="I8" s="16">
        <f>IF(ISERROR(F8/C8-1),"н/д",F8/C8-1)</f>
        <v>0.009951456310679507</v>
      </c>
      <c r="J8" s="16">
        <f>IF(ISERROR(F8/B8-1),"н/д",F8/B8-1)</f>
        <v>-0.15683890577507598</v>
      </c>
    </row>
    <row r="9" spans="1:10" ht="18.75">
      <c r="A9" s="17" t="s">
        <v>18</v>
      </c>
      <c r="B9" s="17"/>
      <c r="C9" s="17"/>
      <c r="D9" s="17"/>
      <c r="E9" s="17"/>
      <c r="F9" s="17"/>
      <c r="G9" s="18"/>
      <c r="H9" s="18"/>
      <c r="I9" s="18"/>
      <c r="J9" s="18"/>
    </row>
    <row r="10" spans="1:10" ht="18.75">
      <c r="A10" s="14" t="s">
        <v>19</v>
      </c>
      <c r="B10" s="15">
        <v>13043.96</v>
      </c>
      <c r="C10" s="19">
        <v>9034.69</v>
      </c>
      <c r="D10" s="15">
        <v>8504.06</v>
      </c>
      <c r="E10" s="19">
        <f>'[1]СевАм-индексы'!Q5</f>
        <v>8711.82</v>
      </c>
      <c r="F10" s="15">
        <f>'[1]СевАм-индексы'!S5</f>
        <v>8744</v>
      </c>
      <c r="G10" s="16">
        <f aca="true" t="shared" si="0" ref="G10:G16">IF(ISERROR(F10/E10-1),"н/д",F10/E10-1)</f>
        <v>0.0036938320580544026</v>
      </c>
      <c r="H10" s="16">
        <f aca="true" t="shared" si="1" ref="H10:H16">IF(ISERROR(F10/D10-1),"н/д",F10/D10-1)</f>
        <v>0.028214758597658207</v>
      </c>
      <c r="I10" s="16">
        <f aca="true" t="shared" si="2" ref="I10:I16">IF(ISERROR(F10/C10-1),"н/д",F10/C10-1)</f>
        <v>-0.03217487262983021</v>
      </c>
      <c r="J10" s="16">
        <f aca="true" t="shared" si="3" ref="J10:J16">IF(ISERROR(F10/B10-1),"н/д",F10/B10-1)</f>
        <v>-0.3296514248740413</v>
      </c>
    </row>
    <row r="11" spans="1:10" ht="18.75">
      <c r="A11" s="14" t="s">
        <v>20</v>
      </c>
      <c r="B11" s="15">
        <v>2609.6</v>
      </c>
      <c r="C11" s="19">
        <v>1632.21</v>
      </c>
      <c r="D11" s="15">
        <v>1845.72</v>
      </c>
      <c r="E11" s="15">
        <f>'[1]СевАм-индексы'!Q21</f>
        <v>1885.03</v>
      </c>
      <c r="F11" s="15">
        <f>'[1]СевАм-индексы'!S21</f>
        <v>1887</v>
      </c>
      <c r="G11" s="16">
        <f t="shared" si="0"/>
        <v>0.001045076205683726</v>
      </c>
      <c r="H11" s="16">
        <f t="shared" si="1"/>
        <v>0.022365255835121278</v>
      </c>
      <c r="I11" s="16">
        <f t="shared" si="2"/>
        <v>0.15610123697318357</v>
      </c>
      <c r="J11" s="16">
        <f t="shared" si="3"/>
        <v>-0.27690067443286326</v>
      </c>
    </row>
    <row r="12" spans="1:10" ht="18.75">
      <c r="A12" s="14" t="s">
        <v>21</v>
      </c>
      <c r="B12" s="15">
        <v>1447.16</v>
      </c>
      <c r="C12" s="19">
        <v>931.8</v>
      </c>
      <c r="D12" s="15">
        <v>923.33</v>
      </c>
      <c r="E12" s="15">
        <f>'[1]СевАм-индексы'!Q11</f>
        <v>940.74</v>
      </c>
      <c r="F12" s="15">
        <f>'[1]СевАм-индексы'!S11</f>
        <v>940</v>
      </c>
      <c r="G12" s="16">
        <f t="shared" si="0"/>
        <v>-0.0007866147926101075</v>
      </c>
      <c r="H12" s="16">
        <f t="shared" si="1"/>
        <v>0.01805421680222663</v>
      </c>
      <c r="I12" s="16">
        <f t="shared" si="2"/>
        <v>0.008800171710667604</v>
      </c>
      <c r="J12" s="16">
        <f t="shared" si="3"/>
        <v>-0.35045191962188016</v>
      </c>
    </row>
    <row r="13" spans="1:10" ht="18.75">
      <c r="A13" s="14" t="s">
        <v>22</v>
      </c>
      <c r="B13" s="15">
        <v>5550.1</v>
      </c>
      <c r="C13" s="15">
        <v>3349.69</v>
      </c>
      <c r="D13" s="15">
        <v>3217</v>
      </c>
      <c r="E13" s="15">
        <f>'[1]евр-индексы'!Q62</f>
        <v>3218.46</v>
      </c>
      <c r="F13" s="15">
        <f>'[1]евр-индексы'!S62</f>
        <v>3252</v>
      </c>
      <c r="G13" s="16">
        <f t="shared" si="0"/>
        <v>0.010421133088495793</v>
      </c>
      <c r="H13" s="16">
        <f t="shared" si="1"/>
        <v>0.010879701585327917</v>
      </c>
      <c r="I13" s="16">
        <f t="shared" si="2"/>
        <v>-0.02916389277813769</v>
      </c>
      <c r="J13" s="16">
        <f t="shared" si="3"/>
        <v>-0.4140646114484424</v>
      </c>
    </row>
    <row r="14" spans="1:10" ht="18.75">
      <c r="A14" s="14" t="s">
        <v>23</v>
      </c>
      <c r="B14" s="15">
        <v>7949.1</v>
      </c>
      <c r="C14" s="19">
        <v>4973.07</v>
      </c>
      <c r="D14" s="15">
        <v>4905.44</v>
      </c>
      <c r="E14" s="15">
        <f>'[1]евр-индексы'!Q48</f>
        <v>4978.4</v>
      </c>
      <c r="F14" s="15">
        <f>'[1]евр-индексы'!S48</f>
        <v>5034</v>
      </c>
      <c r="G14" s="16">
        <f t="shared" si="0"/>
        <v>0.011168246826289696</v>
      </c>
      <c r="H14" s="16">
        <f t="shared" si="1"/>
        <v>0.026207638866238447</v>
      </c>
      <c r="I14" s="16">
        <f t="shared" si="2"/>
        <v>0.012251989213906134</v>
      </c>
      <c r="J14" s="16">
        <f t="shared" si="3"/>
        <v>-0.3667207608408499</v>
      </c>
    </row>
    <row r="15" spans="1:10" ht="18.75">
      <c r="A15" s="14" t="s">
        <v>24</v>
      </c>
      <c r="B15" s="15">
        <v>6416.7</v>
      </c>
      <c r="C15" s="19">
        <v>4561.79</v>
      </c>
      <c r="D15" s="15">
        <v>4340.71</v>
      </c>
      <c r="E15" s="15">
        <f>'[1]евр-индексы'!Q36</f>
        <v>4388.75</v>
      </c>
      <c r="F15" s="15">
        <f>'[1]евр-индексы'!S36</f>
        <v>4427</v>
      </c>
      <c r="G15" s="16">
        <f t="shared" si="0"/>
        <v>0.0087154656792936</v>
      </c>
      <c r="H15" s="16">
        <f t="shared" si="1"/>
        <v>0.01987923634612776</v>
      </c>
      <c r="I15" s="16">
        <f t="shared" si="2"/>
        <v>-0.029547611792739237</v>
      </c>
      <c r="J15" s="16">
        <f t="shared" si="3"/>
        <v>-0.3100815060700983</v>
      </c>
    </row>
    <row r="16" spans="1:10" ht="18.75">
      <c r="A16" s="14" t="s">
        <v>25</v>
      </c>
      <c r="B16" s="15">
        <v>14691.4</v>
      </c>
      <c r="C16" s="19">
        <v>9043.12</v>
      </c>
      <c r="D16" s="15">
        <v>9940</v>
      </c>
      <c r="E16" s="15">
        <f>'[1]азия-индексы'!P13</f>
        <v>9344.16</v>
      </c>
      <c r="F16" s="15">
        <f>'[1]азия-индексы'!J14</f>
        <v>9395</v>
      </c>
      <c r="G16" s="16">
        <f t="shared" si="0"/>
        <v>0.005440831492611542</v>
      </c>
      <c r="H16" s="16">
        <f t="shared" si="1"/>
        <v>-0.054828973843058404</v>
      </c>
      <c r="I16" s="16">
        <f t="shared" si="2"/>
        <v>0.0389113491803712</v>
      </c>
      <c r="J16" s="16">
        <f t="shared" si="3"/>
        <v>-0.36051023047497177</v>
      </c>
    </row>
    <row r="17" spans="1:10" ht="18.75">
      <c r="A17" s="17" t="s">
        <v>26</v>
      </c>
      <c r="B17" s="17"/>
      <c r="C17" s="17"/>
      <c r="D17" s="17"/>
      <c r="E17" s="17"/>
      <c r="F17" s="17"/>
      <c r="G17" s="20"/>
      <c r="H17" s="20"/>
      <c r="I17" s="20"/>
      <c r="J17" s="20"/>
    </row>
    <row r="18" spans="1:10" ht="18.75">
      <c r="A18" s="14" t="s">
        <v>27</v>
      </c>
      <c r="B18" s="15">
        <v>8323.1</v>
      </c>
      <c r="C18" s="19">
        <v>4698.31</v>
      </c>
      <c r="D18" s="15">
        <v>6579</v>
      </c>
      <c r="E18" s="15">
        <f>'[1]азия-индексы'!O60</f>
        <v>6850.99</v>
      </c>
      <c r="F18" s="15">
        <f>'[1]азия-индексы'!J61</f>
        <v>6939</v>
      </c>
      <c r="G18" s="16">
        <f aca="true" t="shared" si="4" ref="G18:G23">IF(ISERROR(F18/E18-1),"н/д",F18/E18-1)</f>
        <v>0.012846318561259062</v>
      </c>
      <c r="H18" s="16">
        <f aca="true" t="shared" si="5" ref="H18:H23">IF(ISERROR(F18/D18-1),"н/д",F18/D18-1)</f>
        <v>0.05471956224350216</v>
      </c>
      <c r="I18" s="16">
        <f aca="true" t="shared" si="6" ref="I18:I23">IF(ISERROR(F18/C18-1),"н/д",F18/C18-1)</f>
        <v>0.4769140393034941</v>
      </c>
      <c r="J18" s="16">
        <f aca="true" t="shared" si="7" ref="J18:J23">IF(ISERROR(F18/B18-1),"н/д",F18/B18-1)</f>
        <v>-0.16629621174802667</v>
      </c>
    </row>
    <row r="19" spans="1:10" ht="18.75">
      <c r="A19" s="14" t="s">
        <v>28</v>
      </c>
      <c r="B19" s="15">
        <v>921.1</v>
      </c>
      <c r="C19" s="19">
        <v>313.34</v>
      </c>
      <c r="D19" s="15">
        <v>430</v>
      </c>
      <c r="E19" s="15">
        <f>'[1]азия-индексы'!K134</f>
        <v>428.67</v>
      </c>
      <c r="F19" s="15">
        <f>'[1]азия-индексы'!H135</f>
        <v>413</v>
      </c>
      <c r="G19" s="16">
        <f t="shared" si="4"/>
        <v>-0.03655492570042229</v>
      </c>
      <c r="H19" s="16">
        <f t="shared" si="5"/>
        <v>-0.03953488372093028</v>
      </c>
      <c r="I19" s="16">
        <f t="shared" si="6"/>
        <v>0.3180570626156891</v>
      </c>
      <c r="J19" s="16">
        <f t="shared" si="7"/>
        <v>-0.5516230593855174</v>
      </c>
    </row>
    <row r="20" spans="1:10" ht="18.75">
      <c r="A20" s="14" t="s">
        <v>29</v>
      </c>
      <c r="B20" s="15">
        <v>20300.7</v>
      </c>
      <c r="C20" s="19">
        <v>9903.46</v>
      </c>
      <c r="D20" s="15">
        <v>14645</v>
      </c>
      <c r="E20" s="15">
        <f>'[1]инд-обновл'!I55</f>
        <v>14744.92</v>
      </c>
      <c r="F20" s="15">
        <f>'[1]инд-обновл'!B55</f>
        <v>15089.33</v>
      </c>
      <c r="G20" s="16">
        <f t="shared" si="4"/>
        <v>0.023357875119023985</v>
      </c>
      <c r="H20" s="16">
        <f t="shared" si="5"/>
        <v>0.03034004779788324</v>
      </c>
      <c r="I20" s="16">
        <f t="shared" si="6"/>
        <v>0.5236422422062594</v>
      </c>
      <c r="J20" s="16">
        <f t="shared" si="7"/>
        <v>-0.2567088819597354</v>
      </c>
    </row>
    <row r="21" spans="1:10" ht="18.75">
      <c r="A21" s="14" t="s">
        <v>30</v>
      </c>
      <c r="B21" s="15">
        <v>2731.5</v>
      </c>
      <c r="C21" s="19">
        <v>1437.338</v>
      </c>
      <c r="D21" s="15">
        <v>2060</v>
      </c>
      <c r="E21" s="15">
        <f>'[1]азия-индексы'!N103</f>
        <v>2117.95</v>
      </c>
      <c r="F21" s="15">
        <f>'[1]азия-индексы'!J104</f>
        <v>2106</v>
      </c>
      <c r="G21" s="16">
        <f t="shared" si="4"/>
        <v>-0.005642248400575922</v>
      </c>
      <c r="H21" s="16">
        <f t="shared" si="5"/>
        <v>0.022330097087378542</v>
      </c>
      <c r="I21" s="16">
        <f t="shared" si="6"/>
        <v>0.4652086008997187</v>
      </c>
      <c r="J21" s="16">
        <f t="shared" si="7"/>
        <v>-0.228995057660626</v>
      </c>
    </row>
    <row r="22" spans="1:10" ht="18.75">
      <c r="A22" s="14" t="s">
        <v>31</v>
      </c>
      <c r="B22" s="15">
        <v>1472.4</v>
      </c>
      <c r="C22" s="19">
        <v>571.135</v>
      </c>
      <c r="D22" s="15">
        <v>977</v>
      </c>
      <c r="E22" s="15">
        <f>'[1]азия-индексы'!M49</f>
        <v>1084.39</v>
      </c>
      <c r="F22" s="15">
        <f>'[1]азия-индексы'!J50</f>
        <v>1104</v>
      </c>
      <c r="G22" s="16">
        <f t="shared" si="4"/>
        <v>0.018083899703980943</v>
      </c>
      <c r="H22" s="16">
        <f t="shared" si="5"/>
        <v>0.12998976458546574</v>
      </c>
      <c r="I22" s="16">
        <f t="shared" si="6"/>
        <v>0.9329930751923801</v>
      </c>
      <c r="J22" s="16">
        <f t="shared" si="7"/>
        <v>-0.2502037489812552</v>
      </c>
    </row>
    <row r="23" spans="1:10" ht="18.75">
      <c r="A23" s="14" t="s">
        <v>32</v>
      </c>
      <c r="B23" s="15">
        <v>62340.34</v>
      </c>
      <c r="C23" s="19">
        <v>40244</v>
      </c>
      <c r="D23" s="15">
        <v>51543.78</v>
      </c>
      <c r="E23" s="15">
        <f>'[1]СевАм-индексы'!Q84</f>
        <v>51918.2</v>
      </c>
      <c r="F23" s="15">
        <f>'[1]СевАм-индексы'!S84</f>
        <v>52072</v>
      </c>
      <c r="G23" s="16">
        <f t="shared" si="4"/>
        <v>0.0029623523157582543</v>
      </c>
      <c r="H23" s="16">
        <f t="shared" si="5"/>
        <v>0.010247987245017853</v>
      </c>
      <c r="I23" s="16">
        <f t="shared" si="6"/>
        <v>0.2939071662856574</v>
      </c>
      <c r="J23" s="16">
        <f t="shared" si="7"/>
        <v>-0.16471421233827077</v>
      </c>
    </row>
    <row r="24" spans="1:10" ht="18.75">
      <c r="A24" s="17" t="s">
        <v>33</v>
      </c>
      <c r="B24" s="17"/>
      <c r="C24" s="17"/>
      <c r="D24" s="17"/>
      <c r="E24" s="17"/>
      <c r="F24" s="17"/>
      <c r="G24" s="7"/>
      <c r="H24" s="7"/>
      <c r="I24" s="7"/>
      <c r="J24" s="7"/>
    </row>
    <row r="25" spans="1:10" ht="18.75">
      <c r="A25" s="14" t="s">
        <v>34</v>
      </c>
      <c r="B25" s="21">
        <v>97.7</v>
      </c>
      <c r="C25" s="22">
        <v>46.99</v>
      </c>
      <c r="D25" s="21">
        <v>71.2</v>
      </c>
      <c r="E25" s="21">
        <f>'[1]инд-обновл'!I61</f>
        <v>65.38</v>
      </c>
      <c r="F25" s="21">
        <f>'[1]инд-обновл'!B61</f>
        <v>66.4932</v>
      </c>
      <c r="G25" s="16">
        <f aca="true" t="shared" si="8" ref="G25:G34">IF(ISERROR(F25/E25-1),"н/д",F25/E25-1)</f>
        <v>0.017026613643316146</v>
      </c>
      <c r="H25" s="16">
        <f aca="true" t="shared" si="9" ref="H25:H34">IF(ISERROR(F25/D25-1),"н/д",F25/D25-1)</f>
        <v>-0.06610674157303376</v>
      </c>
      <c r="I25" s="16">
        <f aca="true" t="shared" si="10" ref="I25:I34">IF(ISERROR(F25/C25-1),"н/д",F25/C25-1)</f>
        <v>0.4150500106405619</v>
      </c>
      <c r="J25" s="16">
        <f aca="true" t="shared" si="11" ref="J25:J34">IF(ISERROR(F25/B25-1),"н/д",F25/B25-1)</f>
        <v>-0.31941453428863864</v>
      </c>
    </row>
    <row r="26" spans="1:10" ht="18.75">
      <c r="A26" s="14" t="s">
        <v>35</v>
      </c>
      <c r="B26" s="21">
        <v>99.63</v>
      </c>
      <c r="C26" s="22">
        <v>46.34</v>
      </c>
      <c r="D26" s="21">
        <v>71.33</v>
      </c>
      <c r="E26" s="21">
        <f>'[1]сырье'!J23</f>
        <v>63.56000000000001</v>
      </c>
      <c r="F26" s="21" t="str">
        <f>'[1]сырье'!G23</f>
        <v>64,290</v>
      </c>
      <c r="G26" s="16">
        <f t="shared" si="8"/>
        <v>0.01148521082441789</v>
      </c>
      <c r="H26" s="16">
        <f t="shared" si="9"/>
        <v>-0.09869620075704466</v>
      </c>
      <c r="I26" s="16">
        <f t="shared" si="10"/>
        <v>0.38735433750539494</v>
      </c>
      <c r="J26" s="16">
        <f t="shared" si="11"/>
        <v>-0.354712436013249</v>
      </c>
    </row>
    <row r="27" spans="1:10" ht="18.75">
      <c r="A27" s="14" t="s">
        <v>36</v>
      </c>
      <c r="B27" s="21">
        <v>837.3</v>
      </c>
      <c r="C27" s="21">
        <v>877</v>
      </c>
      <c r="D27" s="21">
        <v>938.7</v>
      </c>
      <c r="E27" s="21">
        <f>'[1]сырье'!J31</f>
        <v>937.5</v>
      </c>
      <c r="F27" s="21" t="str">
        <f>'[1]сырье'!G31</f>
        <v>945,600</v>
      </c>
      <c r="G27" s="16">
        <f t="shared" si="8"/>
        <v>0.008639999999999981</v>
      </c>
      <c r="H27" s="16">
        <f t="shared" si="9"/>
        <v>0.007350591243208582</v>
      </c>
      <c r="I27" s="16">
        <f t="shared" si="10"/>
        <v>0.07822120866590643</v>
      </c>
      <c r="J27" s="16">
        <f t="shared" si="11"/>
        <v>0.1293443210318883</v>
      </c>
    </row>
    <row r="28" spans="1:10" ht="18.75">
      <c r="A28" s="14" t="s">
        <v>37</v>
      </c>
      <c r="B28" s="21">
        <v>6665.6</v>
      </c>
      <c r="C28" s="22">
        <v>3070</v>
      </c>
      <c r="D28" s="21">
        <v>5174.9</v>
      </c>
      <c r="E28" s="21">
        <f>'[1]инд-обновл'!I63</f>
        <v>5341.79</v>
      </c>
      <c r="F28" s="21">
        <f>'[1]инд-обновл'!B63</f>
        <v>5467.46</v>
      </c>
      <c r="G28" s="16">
        <f t="shared" si="8"/>
        <v>0.02352582186869956</v>
      </c>
      <c r="H28" s="16">
        <f t="shared" si="9"/>
        <v>0.05653442578600565</v>
      </c>
      <c r="I28" s="16">
        <f t="shared" si="10"/>
        <v>0.7809315960912053</v>
      </c>
      <c r="J28" s="16">
        <f t="shared" si="11"/>
        <v>-0.17974975996159392</v>
      </c>
    </row>
    <row r="29" spans="1:10" ht="18.75">
      <c r="A29" s="14" t="s">
        <v>38</v>
      </c>
      <c r="B29" s="21">
        <v>26500</v>
      </c>
      <c r="C29" s="22">
        <v>12710</v>
      </c>
      <c r="D29" s="21">
        <v>16110</v>
      </c>
      <c r="E29" s="21">
        <f>'[1]инд-обновл'!I64</f>
        <v>16100</v>
      </c>
      <c r="F29" s="21">
        <f>'[1]инд-обновл'!B64</f>
        <v>16060</v>
      </c>
      <c r="G29" s="16">
        <f t="shared" si="8"/>
        <v>-0.00248447204968949</v>
      </c>
      <c r="H29" s="16">
        <f t="shared" si="9"/>
        <v>-0.0031036623215394687</v>
      </c>
      <c r="I29" s="16">
        <f t="shared" si="10"/>
        <v>0.26357199055861535</v>
      </c>
      <c r="J29" s="16">
        <f t="shared" si="11"/>
        <v>-0.3939622641509434</v>
      </c>
    </row>
    <row r="30" spans="1:10" ht="18.75">
      <c r="A30" s="14" t="s">
        <v>39</v>
      </c>
      <c r="B30" s="21">
        <v>2365.5</v>
      </c>
      <c r="C30" s="22">
        <v>1495</v>
      </c>
      <c r="D30" s="21">
        <v>1671</v>
      </c>
      <c r="E30" s="21">
        <f>'[1]инд-обновл'!C186</f>
        <v>1694.9992565792734</v>
      </c>
      <c r="F30" s="21">
        <f>'[1]инд-обновл'!B186</f>
        <v>1710</v>
      </c>
      <c r="G30" s="16">
        <f t="shared" si="8"/>
        <v>0.008850000000000025</v>
      </c>
      <c r="H30" s="16">
        <f t="shared" si="9"/>
        <v>0.02333931777378817</v>
      </c>
      <c r="I30" s="16">
        <f t="shared" si="10"/>
        <v>0.14381270903010024</v>
      </c>
      <c r="J30" s="16">
        <f t="shared" si="11"/>
        <v>-0.27710843373493976</v>
      </c>
    </row>
    <row r="31" spans="1:10" ht="18.75">
      <c r="A31" s="14" t="s">
        <v>40</v>
      </c>
      <c r="B31" s="21">
        <v>67</v>
      </c>
      <c r="C31" s="22">
        <v>47.81</v>
      </c>
      <c r="D31" s="21">
        <v>58.17</v>
      </c>
      <c r="E31" s="21">
        <f>'[1]сырье'!J7</f>
        <v>64.06</v>
      </c>
      <c r="F31" s="21" t="str">
        <f>'[1]сырье'!G7</f>
        <v>63,990</v>
      </c>
      <c r="G31" s="16">
        <f t="shared" si="8"/>
        <v>-0.0010927255697783522</v>
      </c>
      <c r="H31" s="16">
        <f t="shared" si="9"/>
        <v>0.10005157297576073</v>
      </c>
      <c r="I31" s="16">
        <f t="shared" si="10"/>
        <v>0.3384229240744614</v>
      </c>
      <c r="J31" s="16">
        <f t="shared" si="11"/>
        <v>-0.04492537313432832</v>
      </c>
    </row>
    <row r="32" spans="1:10" ht="18.75">
      <c r="A32" s="14" t="s">
        <v>41</v>
      </c>
      <c r="B32" s="21">
        <v>11.4</v>
      </c>
      <c r="C32" s="22">
        <v>11.3</v>
      </c>
      <c r="D32" s="21">
        <v>17.75</v>
      </c>
      <c r="E32" s="21">
        <f>'[1]сырье'!J15</f>
        <v>17.3</v>
      </c>
      <c r="F32" s="21" t="str">
        <f>'[1]сырье'!G15</f>
        <v>17,570</v>
      </c>
      <c r="G32" s="16">
        <f t="shared" si="8"/>
        <v>0.015606936416185047</v>
      </c>
      <c r="H32" s="16">
        <f t="shared" si="9"/>
        <v>-0.010140845070422566</v>
      </c>
      <c r="I32" s="16">
        <f t="shared" si="10"/>
        <v>0.554867256637168</v>
      </c>
      <c r="J32" s="16">
        <f t="shared" si="11"/>
        <v>0.5412280701754386</v>
      </c>
    </row>
    <row r="33" spans="1:10" ht="18.75">
      <c r="A33" s="14" t="s">
        <v>42</v>
      </c>
      <c r="B33" s="21">
        <v>503.3</v>
      </c>
      <c r="C33" s="22">
        <v>392.5</v>
      </c>
      <c r="D33" s="21">
        <v>371</v>
      </c>
      <c r="E33" s="21">
        <f>'[1]сырье'!J6</f>
        <v>331.5</v>
      </c>
      <c r="F33" s="21" t="str">
        <f>'[1]сырье'!G6</f>
        <v>333,750</v>
      </c>
      <c r="G33" s="16">
        <f t="shared" si="8"/>
        <v>0.006787330316742057</v>
      </c>
      <c r="H33" s="16">
        <f t="shared" si="9"/>
        <v>-0.10040431266846361</v>
      </c>
      <c r="I33" s="16">
        <f t="shared" si="10"/>
        <v>-0.14968152866242035</v>
      </c>
      <c r="J33" s="16">
        <f t="shared" si="11"/>
        <v>-0.3368766143453209</v>
      </c>
    </row>
    <row r="34" spans="1:10" ht="18.75">
      <c r="A34" s="14" t="s">
        <v>43</v>
      </c>
      <c r="B34" s="21">
        <v>8988.1</v>
      </c>
      <c r="C34" s="22">
        <v>6487.1</v>
      </c>
      <c r="D34" s="21">
        <v>5954.9</v>
      </c>
      <c r="E34" s="21">
        <f>'[1]сырье'!M12</f>
        <v>6370.96320575</v>
      </c>
      <c r="F34" s="21">
        <f>'[1]сырье'!L12</f>
        <v>6441.52301975</v>
      </c>
      <c r="G34" s="16">
        <f t="shared" si="8"/>
        <v>0.01107521919704646</v>
      </c>
      <c r="H34" s="16">
        <f t="shared" si="9"/>
        <v>0.08171808422475602</v>
      </c>
      <c r="I34" s="16">
        <f t="shared" si="10"/>
        <v>-0.007025786599559214</v>
      </c>
      <c r="J34" s="16">
        <f t="shared" si="11"/>
        <v>-0.2833276198807313</v>
      </c>
    </row>
    <row r="35" spans="1:10" ht="18.75">
      <c r="A35" s="17" t="s">
        <v>44</v>
      </c>
      <c r="B35" s="6"/>
      <c r="C35" s="6"/>
      <c r="D35" s="6"/>
      <c r="E35" s="6"/>
      <c r="F35" s="6"/>
      <c r="G35" s="7"/>
      <c r="H35" s="7"/>
      <c r="I35" s="7"/>
      <c r="J35" s="7"/>
    </row>
    <row r="36" spans="1:10" ht="18.75">
      <c r="A36" s="23" t="s">
        <v>13</v>
      </c>
      <c r="B36" s="24">
        <v>39448</v>
      </c>
      <c r="C36" s="24">
        <v>39814</v>
      </c>
      <c r="D36" s="24">
        <v>39995</v>
      </c>
      <c r="E36" s="24">
        <f>IF(J36=2,F36-3,F36-1)</f>
        <v>40011</v>
      </c>
      <c r="F36" s="24">
        <f ca="1">TODAY()</f>
        <v>40014</v>
      </c>
      <c r="G36" s="25"/>
      <c r="H36" s="25"/>
      <c r="I36" s="25"/>
      <c r="J36" s="11">
        <f>WEEKDAY(F36)</f>
        <v>2</v>
      </c>
    </row>
    <row r="37" spans="1:10" ht="18.75">
      <c r="A37" s="14" t="s">
        <v>45</v>
      </c>
      <c r="B37" s="26">
        <v>10</v>
      </c>
      <c r="C37" s="26">
        <v>13</v>
      </c>
      <c r="D37" s="26">
        <v>11.5</v>
      </c>
      <c r="E37" s="26">
        <v>11.5</v>
      </c>
      <c r="F37" s="26">
        <v>11</v>
      </c>
      <c r="G37" s="27"/>
      <c r="H37" s="27"/>
      <c r="I37" s="28"/>
      <c r="J37" s="27"/>
    </row>
    <row r="38" spans="1:10" ht="37.5">
      <c r="A38" s="14" t="s">
        <v>46</v>
      </c>
      <c r="B38" s="29">
        <v>802.2</v>
      </c>
      <c r="C38" s="29">
        <v>1027.6</v>
      </c>
      <c r="D38" s="26">
        <v>471.4</v>
      </c>
      <c r="E38" s="26" t="str">
        <f>'[1]остатки средств на кс'!L51</f>
        <v>417,10</v>
      </c>
      <c r="F38" s="26" t="str">
        <f>'[1]остатки средств на кс'!K51</f>
        <v>377,30</v>
      </c>
      <c r="G38" s="16">
        <f aca="true" t="shared" si="12" ref="G38:G44">IF(ISERROR(F38/E38-1),"н/д",F38/E38-1)</f>
        <v>-0.09542076240709663</v>
      </c>
      <c r="H38" s="16">
        <f aca="true" t="shared" si="13" ref="H38:H44">IF(ISERROR(F38/D38-1),"н/д",F38/D38-1)</f>
        <v>-0.1996181586762833</v>
      </c>
      <c r="I38" s="16">
        <f aca="true" t="shared" si="14" ref="I38:I44">IF(ISERROR(F38/C38-1),"н/д",F38/C38-1)</f>
        <v>-0.63283378746594</v>
      </c>
      <c r="J38" s="16">
        <f aca="true" t="shared" si="15" ref="J38:J44">IF(ISERROR(F38/B38-1),"н/д",F38/B38-1)</f>
        <v>-0.5296684118673647</v>
      </c>
    </row>
    <row r="39" spans="1:10" ht="37.5">
      <c r="A39" s="14" t="s">
        <v>47</v>
      </c>
      <c r="B39" s="26">
        <v>576.5</v>
      </c>
      <c r="C39" s="26">
        <v>802.7</v>
      </c>
      <c r="D39" s="26">
        <v>302.4</v>
      </c>
      <c r="E39" s="26" t="str">
        <f>'[1]остатки средств на кс'!L53</f>
        <v>284,80</v>
      </c>
      <c r="F39" s="26" t="str">
        <f>'[1]остатки средств на кс'!K53</f>
        <v>253,20</v>
      </c>
      <c r="G39" s="16">
        <f t="shared" si="12"/>
        <v>-0.1109550561797753</v>
      </c>
      <c r="H39" s="16">
        <f t="shared" si="13"/>
        <v>-0.16269841269841268</v>
      </c>
      <c r="I39" s="16">
        <f t="shared" si="14"/>
        <v>-0.6845645944935842</v>
      </c>
      <c r="J39" s="16">
        <f t="shared" si="15"/>
        <v>-0.5607979184735472</v>
      </c>
    </row>
    <row r="40" spans="1:10" ht="18.75">
      <c r="A40" s="14" t="s">
        <v>48</v>
      </c>
      <c r="B40" s="26">
        <v>5.5</v>
      </c>
      <c r="C40" s="26">
        <v>15.7</v>
      </c>
      <c r="D40" s="26">
        <v>9.93</v>
      </c>
      <c r="E40" s="26">
        <f>'[1]rates-cbr'!AE8</f>
        <v>10.18</v>
      </c>
      <c r="F40" s="26">
        <f>'[1]rates-cbr'!AF8</f>
        <v>10.19</v>
      </c>
      <c r="G40" s="16">
        <f t="shared" si="12"/>
        <v>0.0009823182711197198</v>
      </c>
      <c r="H40" s="16">
        <f t="shared" si="13"/>
        <v>0.02618328298086614</v>
      </c>
      <c r="I40" s="16">
        <f t="shared" si="14"/>
        <v>-0.3509554140127389</v>
      </c>
      <c r="J40" s="16">
        <f t="shared" si="15"/>
        <v>0.8527272727272726</v>
      </c>
    </row>
    <row r="41" spans="1:10" ht="18.75">
      <c r="A41" s="14" t="s">
        <v>49</v>
      </c>
      <c r="B41" s="26">
        <v>6.78</v>
      </c>
      <c r="C41" s="26">
        <v>21.61</v>
      </c>
      <c r="D41" s="26">
        <v>13.9</v>
      </c>
      <c r="E41" s="26">
        <f>'[1]rates-cbr'!AA8</f>
        <v>13.6</v>
      </c>
      <c r="F41" s="26">
        <f>'[1]rates-cbr'!AB8</f>
        <v>13.49</v>
      </c>
      <c r="G41" s="16">
        <f t="shared" si="12"/>
        <v>-0.008088235294117618</v>
      </c>
      <c r="H41" s="16">
        <f t="shared" si="13"/>
        <v>-0.029496402877697836</v>
      </c>
      <c r="I41" s="16">
        <f t="shared" si="14"/>
        <v>-0.37575196668209154</v>
      </c>
      <c r="J41" s="16">
        <f t="shared" si="15"/>
        <v>0.9896755162241888</v>
      </c>
    </row>
    <row r="42" spans="1:10" ht="18.75">
      <c r="A42" s="14" t="s">
        <v>50</v>
      </c>
      <c r="B42" s="26">
        <v>4.703</v>
      </c>
      <c r="C42" s="26">
        <v>1.425</v>
      </c>
      <c r="D42" s="26">
        <v>0.588</v>
      </c>
      <c r="E42" s="26">
        <v>0.514</v>
      </c>
      <c r="F42" s="26">
        <v>0.51</v>
      </c>
      <c r="G42" s="16">
        <f t="shared" si="12"/>
        <v>-0.0077821011673151474</v>
      </c>
      <c r="H42" s="16">
        <f t="shared" si="13"/>
        <v>-0.13265306122448972</v>
      </c>
      <c r="I42" s="16">
        <f t="shared" si="14"/>
        <v>-0.6421052631578947</v>
      </c>
      <c r="J42" s="16">
        <f t="shared" si="15"/>
        <v>-0.8915585796300234</v>
      </c>
    </row>
    <row r="43" spans="1:10" ht="18.75">
      <c r="A43" s="14" t="s">
        <v>51</v>
      </c>
      <c r="B43" s="26">
        <v>24.5</v>
      </c>
      <c r="C43" s="26">
        <v>29.39</v>
      </c>
      <c r="D43" s="26">
        <v>31.1</v>
      </c>
      <c r="E43" s="26">
        <f>'[1]курсы валют'!K18</f>
        <v>31.694322011926367</v>
      </c>
      <c r="F43" s="26">
        <f>'[1]курсы валют'!I18</f>
        <v>31.7837</v>
      </c>
      <c r="G43" s="16">
        <f t="shared" si="12"/>
        <v>0.0028200000000000447</v>
      </c>
      <c r="H43" s="16">
        <f t="shared" si="13"/>
        <v>0.021983922829581948</v>
      </c>
      <c r="I43" s="16">
        <f t="shared" si="14"/>
        <v>0.081446070091868</v>
      </c>
      <c r="J43" s="16">
        <f t="shared" si="15"/>
        <v>0.2972938775510203</v>
      </c>
    </row>
    <row r="44" spans="1:10" ht="18.75">
      <c r="A44" s="14" t="s">
        <v>52</v>
      </c>
      <c r="B44" s="26">
        <v>36</v>
      </c>
      <c r="C44" s="26">
        <v>41.4275</v>
      </c>
      <c r="D44" s="26">
        <v>43.81</v>
      </c>
      <c r="E44" s="26">
        <f>'[1]курсы валют'!C21</f>
        <v>44.6066</v>
      </c>
      <c r="F44" s="26">
        <f>'[1]курсы валют'!C19</f>
        <v>44.8023</v>
      </c>
      <c r="G44" s="16">
        <f t="shared" si="12"/>
        <v>0.0043872431433913395</v>
      </c>
      <c r="H44" s="16">
        <f t="shared" si="13"/>
        <v>0.02265007989043588</v>
      </c>
      <c r="I44" s="16">
        <f t="shared" si="14"/>
        <v>0.08146279645163235</v>
      </c>
      <c r="J44" s="16">
        <f t="shared" si="15"/>
        <v>0.24450833333333333</v>
      </c>
    </row>
    <row r="45" spans="1:10" ht="18.75">
      <c r="A45" s="30" t="s">
        <v>53</v>
      </c>
      <c r="B45" s="31">
        <v>39448</v>
      </c>
      <c r="C45" s="31">
        <v>39814</v>
      </c>
      <c r="D45" s="31">
        <f>'[1]ЗВР-cbr'!A4</f>
        <v>39990</v>
      </c>
      <c r="E45" s="31">
        <f>'[1]ЗВР-cbr'!A3</f>
        <v>39997</v>
      </c>
      <c r="F45" s="31">
        <f>'[1]ЗВР-cbr'!A2</f>
        <v>40004</v>
      </c>
      <c r="G45" s="32"/>
      <c r="H45" s="32"/>
      <c r="I45" s="32"/>
      <c r="J45" s="32"/>
    </row>
    <row r="46" spans="1:10" ht="37.5">
      <c r="A46" s="14" t="s">
        <v>54</v>
      </c>
      <c r="B46" s="26">
        <v>480.2</v>
      </c>
      <c r="C46" s="26">
        <v>426</v>
      </c>
      <c r="D46" s="26">
        <f>'[1]ЗВР-cbr'!B4</f>
        <v>410.5</v>
      </c>
      <c r="E46" s="26">
        <f>'[1]ЗВР-cbr'!B3</f>
        <v>409.1</v>
      </c>
      <c r="F46" s="26">
        <f>'[1]ЗВР-cbr'!B2</f>
        <v>400.7</v>
      </c>
      <c r="G46" s="16">
        <f>IF(ISERROR(F46/E46-1),"н/д",F46/E46-1)</f>
        <v>-0.020532877047176767</v>
      </c>
      <c r="H46" s="16">
        <f>IF(ISERROR(F46/D46-1),"н/д",F46/D46-1)</f>
        <v>-0.023873325213154772</v>
      </c>
      <c r="I46" s="16">
        <f>IF(ISERROR(F46/C46-1),"н/д",F46/C46-1)</f>
        <v>-0.059389671361502416</v>
      </c>
      <c r="J46" s="16">
        <f>IF(ISERROR(F46/B46-1),"н/д",F46/B46-1)</f>
        <v>-0.16555601832569766</v>
      </c>
    </row>
    <row r="47" spans="1:10" ht="18.75">
      <c r="A47" s="33"/>
      <c r="B47" s="31">
        <v>39448</v>
      </c>
      <c r="C47" s="31">
        <v>39814</v>
      </c>
      <c r="D47" s="31">
        <v>39993</v>
      </c>
      <c r="E47" s="31">
        <v>40000</v>
      </c>
      <c r="F47" s="31">
        <v>40007</v>
      </c>
      <c r="G47" s="32"/>
      <c r="H47" s="32"/>
      <c r="I47" s="32"/>
      <c r="J47" s="32"/>
    </row>
    <row r="48" spans="1:10" ht="18.75">
      <c r="A48" s="14" t="s">
        <v>55</v>
      </c>
      <c r="B48" s="26">
        <v>11.9</v>
      </c>
      <c r="C48" s="26">
        <v>13.3</v>
      </c>
      <c r="D48" s="26">
        <v>7.4</v>
      </c>
      <c r="E48" s="26">
        <v>7.6</v>
      </c>
      <c r="F48" s="34">
        <v>7.7</v>
      </c>
      <c r="G48" s="27"/>
      <c r="H48" s="26"/>
      <c r="I48" s="26"/>
      <c r="J48" s="26"/>
    </row>
    <row r="49" spans="1:10" ht="18.75">
      <c r="A49" s="30" t="s">
        <v>56</v>
      </c>
      <c r="B49" s="31">
        <v>39448</v>
      </c>
      <c r="C49" s="31">
        <v>39814</v>
      </c>
      <c r="D49" s="35"/>
      <c r="E49" s="31">
        <v>39934</v>
      </c>
      <c r="F49" s="31">
        <v>39965</v>
      </c>
      <c r="G49" s="36"/>
      <c r="H49" s="32"/>
      <c r="I49" s="37"/>
      <c r="J49" s="37"/>
    </row>
    <row r="50" spans="1:10" ht="18.75">
      <c r="A50" s="14" t="s">
        <v>57</v>
      </c>
      <c r="B50" s="26">
        <v>13272.1</v>
      </c>
      <c r="C50" s="26">
        <v>13493.2</v>
      </c>
      <c r="D50" s="26"/>
      <c r="E50" s="26">
        <f>'[1]M2'!H4</f>
        <v>12339.1</v>
      </c>
      <c r="F50" s="26">
        <f>'[1]M2'!I4</f>
        <v>12861.1</v>
      </c>
      <c r="G50" s="16">
        <f>IF(ISERROR(F50/E50-1),"н/д",F50/E50-1)</f>
        <v>0.04230454409154638</v>
      </c>
      <c r="H50" s="16"/>
      <c r="I50" s="16">
        <f>IF(ISERROR(F50/C50-1),"н/д",F50/C50-1)</f>
        <v>-0.04684581863457149</v>
      </c>
      <c r="J50" s="16">
        <f>IF(ISERROR(F50/B50-1),"н/д",F50/B50-1)</f>
        <v>-0.030967216943814435</v>
      </c>
    </row>
    <row r="51" spans="1:10" ht="75">
      <c r="A51" s="14" t="s">
        <v>58</v>
      </c>
      <c r="B51" s="26">
        <v>106.3</v>
      </c>
      <c r="C51" s="26">
        <v>102.1</v>
      </c>
      <c r="D51" s="14"/>
      <c r="E51" s="26">
        <v>83.1</v>
      </c>
      <c r="F51" s="26">
        <v>82.9</v>
      </c>
      <c r="G51" s="26"/>
      <c r="H51" s="26"/>
      <c r="I51" s="26"/>
      <c r="J51" s="26"/>
    </row>
    <row r="52" spans="1:10" ht="18.75">
      <c r="A52" s="30" t="s">
        <v>59</v>
      </c>
      <c r="B52" s="31">
        <v>39448</v>
      </c>
      <c r="C52" s="31">
        <v>39814</v>
      </c>
      <c r="D52" s="31"/>
      <c r="E52" s="31">
        <v>39904</v>
      </c>
      <c r="F52" s="38">
        <v>39995</v>
      </c>
      <c r="G52" s="36"/>
      <c r="H52" s="32"/>
      <c r="I52" s="32"/>
      <c r="J52" s="32"/>
    </row>
    <row r="53" spans="1:10" ht="18.75">
      <c r="A53" s="14" t="s">
        <v>60</v>
      </c>
      <c r="B53" s="26">
        <v>465.4</v>
      </c>
      <c r="C53" s="26">
        <v>483.5</v>
      </c>
      <c r="D53" s="26"/>
      <c r="E53" s="26">
        <v>450.8</v>
      </c>
      <c r="F53" s="26">
        <v>475.1</v>
      </c>
      <c r="G53" s="16"/>
      <c r="H53" s="16"/>
      <c r="I53" s="16">
        <f>IF(ISERROR(F53/C53-1),"н/д",F53/C53-1)</f>
        <v>-0.017373319544984445</v>
      </c>
      <c r="J53" s="16">
        <f>IF(ISERROR(F53/B53-1),"н/д",F53/B53-1)</f>
        <v>0.02084228620541473</v>
      </c>
    </row>
    <row r="54" spans="1:10" ht="37.5">
      <c r="A54" s="14" t="s">
        <v>61</v>
      </c>
      <c r="B54" s="26">
        <v>419</v>
      </c>
      <c r="C54" s="26">
        <v>450.7</v>
      </c>
      <c r="D54" s="26"/>
      <c r="E54" s="26">
        <v>420.7</v>
      </c>
      <c r="F54" s="26">
        <v>436.8</v>
      </c>
      <c r="G54" s="16"/>
      <c r="H54" s="16"/>
      <c r="I54" s="16">
        <f>IF(ISERROR(F54/C54-1),"н/д",F54/C54-1)</f>
        <v>-0.03084091413356993</v>
      </c>
      <c r="J54" s="16">
        <f>IF(ISERROR(F54/B54-1),"н/д",F54/B54-1)</f>
        <v>0.0424821002386635</v>
      </c>
    </row>
    <row r="55" spans="1:10" ht="37.5">
      <c r="A55" s="14" t="s">
        <v>62</v>
      </c>
      <c r="B55" s="26">
        <v>77.12</v>
      </c>
      <c r="C55" s="26">
        <v>102.4</v>
      </c>
      <c r="D55" s="14"/>
      <c r="E55" s="39">
        <v>9.069</v>
      </c>
      <c r="F55" s="34">
        <v>17.2</v>
      </c>
      <c r="G55" s="16"/>
      <c r="H55" s="16"/>
      <c r="I55" s="16">
        <f>IF(ISERROR(F55/C55-1),"н/д",F55/C55-1)</f>
        <v>-0.83203125</v>
      </c>
      <c r="J55" s="16">
        <f>IF(ISERROR(F55/B55-1),"н/д",F55/B55-1)</f>
        <v>-0.7769709543568465</v>
      </c>
    </row>
    <row r="56" spans="1:10" ht="18.75">
      <c r="A56" s="17" t="s">
        <v>63</v>
      </c>
      <c r="B56" s="17"/>
      <c r="C56" s="17"/>
      <c r="D56" s="17"/>
      <c r="E56" s="17"/>
      <c r="F56" s="17"/>
      <c r="G56" s="7"/>
      <c r="H56" s="7"/>
      <c r="I56" s="7"/>
      <c r="J56" s="7"/>
    </row>
    <row r="57" spans="1:10" ht="56.25">
      <c r="A57" s="5" t="s">
        <v>2</v>
      </c>
      <c r="B57" s="40" t="s">
        <v>64</v>
      </c>
      <c r="C57" s="40" t="s">
        <v>65</v>
      </c>
      <c r="D57" s="41">
        <v>39630</v>
      </c>
      <c r="E57" s="41">
        <v>39965</v>
      </c>
      <c r="F57" s="41">
        <v>39995</v>
      </c>
      <c r="G57" s="42" t="s">
        <v>66</v>
      </c>
      <c r="H57" s="5" t="s">
        <v>67</v>
      </c>
      <c r="I57" s="5" t="s">
        <v>68</v>
      </c>
      <c r="J57" s="43"/>
    </row>
    <row r="58" spans="1:10" ht="37.5">
      <c r="A58" s="14" t="s">
        <v>69</v>
      </c>
      <c r="B58" s="15">
        <v>4368.96</v>
      </c>
      <c r="C58" s="15">
        <v>3168.31</v>
      </c>
      <c r="D58" s="15">
        <v>668.35</v>
      </c>
      <c r="E58" s="15">
        <v>419.3</v>
      </c>
      <c r="F58" s="15">
        <v>527.8</v>
      </c>
      <c r="G58" s="16">
        <f>IF(ISERROR(F58/E58-1),"н/д",F58/E58-1)</f>
        <v>0.25876460767946563</v>
      </c>
      <c r="H58" s="16">
        <f>IF(ISERROR(F58/D58-1),"н/д",F58/D58-1)</f>
        <v>-0.21029400763073247</v>
      </c>
      <c r="I58" s="16">
        <f>IF(ISERROR(C58/B58-1),"н/д",C58/B58-1)</f>
        <v>-0.2748136856368564</v>
      </c>
      <c r="J58" s="43"/>
    </row>
    <row r="59" spans="1:10" ht="37.5">
      <c r="A59" s="14" t="s">
        <v>70</v>
      </c>
      <c r="B59" s="15">
        <v>3037.85</v>
      </c>
      <c r="C59" s="15">
        <v>3921.91</v>
      </c>
      <c r="D59" s="15">
        <v>599.9</v>
      </c>
      <c r="E59" s="15">
        <v>560.2</v>
      </c>
      <c r="F59" s="15">
        <v>770.7</v>
      </c>
      <c r="G59" s="16">
        <f>IF(ISERROR(F59/E59-1),"н/д",F59/E59-1)</f>
        <v>0.3757586576222778</v>
      </c>
      <c r="H59" s="16">
        <f>IF(ISERROR(F59/D59-1),"н/д",F59/D59-1)</f>
        <v>0.2847141190198368</v>
      </c>
      <c r="I59" s="16">
        <f>IF(ISERROR(C59/B59-1),"н/д",C59/B59-1)</f>
        <v>0.29101502707506954</v>
      </c>
      <c r="J59" s="43"/>
    </row>
    <row r="60" spans="1:10" ht="18.75">
      <c r="A60" s="14" t="s">
        <v>71</v>
      </c>
      <c r="B60" s="15">
        <f>B58-B59</f>
        <v>1331.1100000000001</v>
      </c>
      <c r="C60" s="15">
        <f>C58-C59</f>
        <v>-753.5999999999999</v>
      </c>
      <c r="D60" s="15">
        <f>D58-D59</f>
        <v>68.45000000000005</v>
      </c>
      <c r="E60" s="15">
        <f>E58-E59</f>
        <v>-140.90000000000003</v>
      </c>
      <c r="F60" s="15">
        <f>F58-F59</f>
        <v>-242.9000000000001</v>
      </c>
      <c r="G60" s="16"/>
      <c r="H60" s="16"/>
      <c r="I60" s="16"/>
      <c r="J60" s="43"/>
    </row>
    <row r="61" spans="1:10" ht="18.75">
      <c r="A61" s="5" t="s">
        <v>2</v>
      </c>
      <c r="B61" s="44"/>
      <c r="C61" s="44"/>
      <c r="D61" s="44">
        <v>39569</v>
      </c>
      <c r="E61" s="44">
        <v>39904</v>
      </c>
      <c r="F61" s="44">
        <v>39934</v>
      </c>
      <c r="G61" s="42" t="s">
        <v>66</v>
      </c>
      <c r="H61" s="5" t="s">
        <v>67</v>
      </c>
      <c r="I61" s="45"/>
      <c r="J61" s="46"/>
    </row>
    <row r="62" spans="1:10" ht="18.75">
      <c r="A62" s="14" t="s">
        <v>72</v>
      </c>
      <c r="B62" s="26"/>
      <c r="C62" s="26"/>
      <c r="D62" s="39">
        <v>42.6</v>
      </c>
      <c r="E62" s="39">
        <v>21.3</v>
      </c>
      <c r="F62" s="39">
        <v>22.2</v>
      </c>
      <c r="G62" s="16">
        <f>IF(ISERROR(F62/E62-1),"н/д",F62/E62-1)</f>
        <v>0.04225352112676051</v>
      </c>
      <c r="H62" s="16">
        <f>IF(ISERROR(F62/D62-1),"н/д",F62/D62-1)</f>
        <v>-0.47887323943661975</v>
      </c>
      <c r="I62" s="45"/>
      <c r="J62" s="46"/>
    </row>
    <row r="63" spans="1:10" ht="18.75">
      <c r="A63" s="14" t="s">
        <v>73</v>
      </c>
      <c r="B63" s="26"/>
      <c r="C63" s="26"/>
      <c r="D63" s="39">
        <v>24.5</v>
      </c>
      <c r="E63" s="39">
        <v>14.6</v>
      </c>
      <c r="F63" s="39">
        <v>14.1</v>
      </c>
      <c r="G63" s="16">
        <f>IF(ISERROR(F63/E63-1),"н/д",F63/E63-1)</f>
        <v>-0.03424657534246578</v>
      </c>
      <c r="H63" s="16">
        <f>IF(ISERROR(F63/D63-1),"н/д",F63/D63-1)</f>
        <v>-0.42448979591836733</v>
      </c>
      <c r="I63" s="45"/>
      <c r="J63" s="46"/>
    </row>
    <row r="64" spans="1:10" ht="37.5">
      <c r="A64" s="14" t="s">
        <v>74</v>
      </c>
      <c r="B64" s="26"/>
      <c r="C64" s="26"/>
      <c r="D64" s="39">
        <f>D62-D63</f>
        <v>18.1</v>
      </c>
      <c r="E64" s="39">
        <f>E62-E63</f>
        <v>6.700000000000001</v>
      </c>
      <c r="F64" s="39">
        <f>F62-F63</f>
        <v>8.1</v>
      </c>
      <c r="G64" s="16">
        <f>IF(ISERROR(F64/E64-1),"н/д",F64/E64-1)</f>
        <v>0.20895522388059673</v>
      </c>
      <c r="H64" s="16">
        <f>IF(ISERROR(F64/D64-1),"н/д",F64/D64-1)</f>
        <v>-0.5524861878453039</v>
      </c>
      <c r="I64" s="32"/>
      <c r="J64" s="46"/>
    </row>
  </sheetData>
  <mergeCells count="9">
    <mergeCell ref="A56:F56"/>
    <mergeCell ref="A9:F9"/>
    <mergeCell ref="A17:F17"/>
    <mergeCell ref="A24:F24"/>
    <mergeCell ref="A35:F35"/>
    <mergeCell ref="A1:F1"/>
    <mergeCell ref="I1:J1"/>
    <mergeCell ref="A3:F3"/>
    <mergeCell ref="A5:F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500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e.lopushanskaya</dc:creator>
  <cp:keywords/>
  <dc:description/>
  <cp:lastModifiedBy>e.lopushanskaya</cp:lastModifiedBy>
  <cp:lastPrinted>2009-07-20T09:07:12Z</cp:lastPrinted>
  <dcterms:created xsi:type="dcterms:W3CDTF">2009-07-20T09:04:25Z</dcterms:created>
  <dcterms:modified xsi:type="dcterms:W3CDTF">2009-07-20T09:07:16Z</dcterms:modified>
  <cp:category/>
  <cp:version/>
  <cp:contentType/>
  <cp:contentStatus/>
</cp:coreProperties>
</file>