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<sst xmlns="http://schemas.openxmlformats.org/spreadsheetml/2006/main" count="80" uniqueCount="75">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</sst>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9344.16</v>
          </cell>
        </row>
        <row r="14">
          <cell r="J14">
            <v>9395</v>
          </cell>
        </row>
        <row r="49">
          <cell r="M49">
            <v>1076.38</v>
          </cell>
        </row>
        <row r="50">
          <cell r="J50">
            <v>1084</v>
          </cell>
        </row>
        <row r="60">
          <cell r="O60">
            <v>6780.3</v>
          </cell>
        </row>
        <row r="61">
          <cell r="J61">
            <v>6851</v>
          </cell>
        </row>
        <row r="103">
          <cell r="N103">
            <v>2117.9500000000003</v>
          </cell>
        </row>
        <row r="104">
          <cell r="J104">
            <v>2106</v>
          </cell>
        </row>
        <row r="134">
          <cell r="K134">
            <v>433.47</v>
          </cell>
        </row>
        <row r="135">
          <cell r="H135">
            <v>429</v>
          </cell>
        </row>
      </sheetData>
      <sheetData sheetId="1">
        <row r="36">
          <cell r="Q36">
            <v>4361.84</v>
          </cell>
          <cell r="S36">
            <v>4392</v>
          </cell>
        </row>
        <row r="48">
          <cell r="Q48">
            <v>4957.1900000000005</v>
          </cell>
          <cell r="S48">
            <v>5009</v>
          </cell>
        </row>
        <row r="62">
          <cell r="Q62">
            <v>3199.68</v>
          </cell>
          <cell r="S62">
            <v>3229</v>
          </cell>
        </row>
      </sheetData>
      <sheetData sheetId="2">
        <row r="5">
          <cell r="Q5">
            <v>8616.21</v>
          </cell>
          <cell r="S5">
            <v>8712</v>
          </cell>
        </row>
        <row r="11">
          <cell r="Q11">
            <v>932.6800000000001</v>
          </cell>
          <cell r="S11">
            <v>941</v>
          </cell>
        </row>
        <row r="21">
          <cell r="Q21">
            <v>1862.8999999999999</v>
          </cell>
          <cell r="S21">
            <v>1885</v>
          </cell>
        </row>
        <row r="84">
          <cell r="Q84">
            <v>51296.659999999996</v>
          </cell>
          <cell r="S84">
            <v>51918</v>
          </cell>
        </row>
      </sheetData>
      <sheetData sheetId="3">
        <row r="55">
          <cell r="B55">
            <v>14672.165</v>
          </cell>
          <cell r="I55">
            <v>14250.25</v>
          </cell>
        </row>
        <row r="57">
          <cell r="B57">
            <v>911</v>
          </cell>
          <cell r="I57">
            <v>903.23</v>
          </cell>
        </row>
        <row r="58">
          <cell r="B58">
            <v>951.51</v>
          </cell>
          <cell r="I58">
            <v>938.73</v>
          </cell>
        </row>
        <row r="59">
          <cell r="B59">
            <v>83.22</v>
          </cell>
          <cell r="I59">
            <v>82.78</v>
          </cell>
        </row>
        <row r="61">
          <cell r="B61">
            <v>63.2357</v>
          </cell>
          <cell r="I61">
            <v>63.75</v>
          </cell>
        </row>
        <row r="63">
          <cell r="B63">
            <v>5250.3</v>
          </cell>
          <cell r="I63">
            <v>5267.94</v>
          </cell>
        </row>
        <row r="64">
          <cell r="B64">
            <v>15975</v>
          </cell>
          <cell r="I64">
            <v>16100</v>
          </cell>
        </row>
        <row r="186">
          <cell r="B186">
            <v>1704.2</v>
          </cell>
          <cell r="C186">
            <v>1694.996170792596</v>
          </cell>
        </row>
      </sheetData>
      <sheetData sheetId="4">
        <row r="18">
          <cell r="I18">
            <v>31.6943</v>
          </cell>
          <cell r="K18">
            <v>32.04713900039434</v>
          </cell>
        </row>
        <row r="19">
          <cell r="C19">
            <v>44.6066</v>
          </cell>
        </row>
        <row r="21">
          <cell r="C21">
            <v>44.994</v>
          </cell>
        </row>
      </sheetData>
      <sheetData sheetId="5">
        <row r="2">
          <cell r="A2">
            <v>40004</v>
          </cell>
          <cell r="B2">
            <v>400.7</v>
          </cell>
        </row>
        <row r="3">
          <cell r="A3">
            <v>39997</v>
          </cell>
          <cell r="B3">
            <v>409.1</v>
          </cell>
        </row>
        <row r="4">
          <cell r="A4">
            <v>39990</v>
          </cell>
          <cell r="B4">
            <v>410.5</v>
          </cell>
        </row>
      </sheetData>
      <sheetData sheetId="6">
        <row r="4">
          <cell r="H4">
            <v>12339.1</v>
          </cell>
          <cell r="I4">
            <v>12861.1</v>
          </cell>
        </row>
      </sheetData>
      <sheetData sheetId="7">
        <row r="8">
          <cell r="AA8">
            <v>13.31</v>
          </cell>
          <cell r="AB8">
            <v>13.6</v>
          </cell>
          <cell r="AE8">
            <v>9.81</v>
          </cell>
          <cell r="AF8">
            <v>10.18</v>
          </cell>
        </row>
      </sheetData>
      <sheetData sheetId="11">
        <row r="6">
          <cell r="G6" t="str">
            <v>329,250</v>
          </cell>
          <cell r="J6">
            <v>325.25</v>
          </cell>
        </row>
        <row r="7">
          <cell r="G7" t="str">
            <v>63,600</v>
          </cell>
          <cell r="J7">
            <v>63.46</v>
          </cell>
        </row>
        <row r="12">
          <cell r="L12">
            <v>6326.657694500001</v>
          </cell>
          <cell r="M12">
            <v>6253.36462575</v>
          </cell>
        </row>
        <row r="15">
          <cell r="G15" t="str">
            <v>17,470</v>
          </cell>
          <cell r="J15">
            <v>17.39</v>
          </cell>
        </row>
        <row r="23">
          <cell r="G23" t="str">
            <v>61,620</v>
          </cell>
          <cell r="J23">
            <v>62.019999999999996</v>
          </cell>
        </row>
        <row r="31">
          <cell r="G31" t="str">
            <v>936,300</v>
          </cell>
          <cell r="J31">
            <v>935.4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workbookViewId="0" topLeftCell="A1">
      <selection activeCell="D39" sqref="D39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40011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39448</v>
      </c>
      <c r="C4" s="9">
        <v>39814</v>
      </c>
      <c r="D4" s="9">
        <v>39995</v>
      </c>
      <c r="E4" s="9">
        <f>IF(J3=2,F4-3,F4-1)</f>
        <v>40010</v>
      </c>
      <c r="F4" s="9">
        <f ca="1">TODAY()</f>
        <v>40011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977</v>
      </c>
      <c r="E6" s="15">
        <f>'[1]инд-обновл'!I57</f>
        <v>903.23</v>
      </c>
      <c r="F6" s="15">
        <f>'[1]инд-обновл'!B57</f>
        <v>911</v>
      </c>
      <c r="G6" s="16">
        <f>IF(ISERROR(F6/E6-1),"н/д",F6/E6-1)</f>
        <v>0.008602460060006756</v>
      </c>
      <c r="H6" s="16">
        <f>IF(ISERROR(F6/D6-1),"н/д",F6/D6-1)</f>
        <v>-0.06755373592630498</v>
      </c>
      <c r="I6" s="16">
        <f>IF(ISERROR(F6/C6-1),"н/д",F6/C6-1)</f>
        <v>0.4360251580258201</v>
      </c>
      <c r="J6" s="16">
        <f>IF(ISERROR(F6/B6-1),"н/д",F6/B6-1)</f>
        <v>-0.6047928090511556</v>
      </c>
    </row>
    <row r="7" spans="1:10" ht="18.75">
      <c r="A7" s="14" t="s">
        <v>16</v>
      </c>
      <c r="B7" s="15">
        <v>1914.76</v>
      </c>
      <c r="C7" s="15">
        <v>639.82</v>
      </c>
      <c r="D7" s="15">
        <v>999</v>
      </c>
      <c r="E7" s="15">
        <f>'[1]инд-обновл'!I58</f>
        <v>938.73</v>
      </c>
      <c r="F7" s="15">
        <f>'[1]инд-обновл'!B58</f>
        <v>951.51</v>
      </c>
      <c r="G7" s="16">
        <f>IF(ISERROR(F7/E7-1),"н/д",F7/E7-1)</f>
        <v>0.013614138250615193</v>
      </c>
      <c r="H7" s="16">
        <f>IF(ISERROR(F7/D7-1),"н/д",F7/D7-1)</f>
        <v>-0.04753753753753753</v>
      </c>
      <c r="I7" s="16">
        <f>IF(ISERROR(F7/C7-1),"н/д",F7/C7-1)</f>
        <v>0.48715263667906594</v>
      </c>
      <c r="J7" s="16">
        <f>IF(ISERROR(F7/B7-1),"н/д",F7/B7-1)</f>
        <v>-0.5030656583592722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8504.06</v>
      </c>
      <c r="E10" s="19">
        <f>'[1]СевАм-индексы'!Q5</f>
        <v>8616.21</v>
      </c>
      <c r="F10" s="15">
        <f>'[1]СевАм-индексы'!S5</f>
        <v>8712</v>
      </c>
      <c r="G10" s="16">
        <f aca="true" t="shared" si="0" ref="G10:G16">IF(ISERROR(F10/E10-1),"н/д",F10/E10-1)</f>
        <v>0.011117417054598455</v>
      </c>
      <c r="H10" s="16">
        <f aca="true" t="shared" si="1" ref="H10:H16">IF(ISERROR(F10/D10-1),"н/д",F10/D10-1)</f>
        <v>0.024451850057501945</v>
      </c>
      <c r="I10" s="16">
        <f aca="true" t="shared" si="2" ref="I10:I16">IF(ISERROR(F10/C10-1),"н/д",F10/C10-1)</f>
        <v>-0.035716776115173876</v>
      </c>
      <c r="J10" s="16">
        <f aca="true" t="shared" si="3" ref="J10:J16">IF(ISERROR(F10/B10-1),"н/д",F10/B10-1)</f>
        <v>-0.33210466760094326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1845.72</v>
      </c>
      <c r="E11" s="15">
        <f>'[1]СевАм-индексы'!Q21</f>
        <v>1862.8999999999999</v>
      </c>
      <c r="F11" s="15">
        <f>'[1]СевАм-индексы'!S21</f>
        <v>1885</v>
      </c>
      <c r="G11" s="16">
        <f t="shared" si="0"/>
        <v>0.011863224005582707</v>
      </c>
      <c r="H11" s="16">
        <f t="shared" si="1"/>
        <v>0.021281667858613407</v>
      </c>
      <c r="I11" s="16">
        <f t="shared" si="2"/>
        <v>0.1548759044485697</v>
      </c>
      <c r="J11" s="16">
        <f t="shared" si="3"/>
        <v>-0.2776670754138565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923.33</v>
      </c>
      <c r="E12" s="15">
        <f>'[1]СевАм-индексы'!Q11</f>
        <v>932.6800000000001</v>
      </c>
      <c r="F12" s="15">
        <f>'[1]СевАм-индексы'!S11</f>
        <v>941</v>
      </c>
      <c r="G12" s="16">
        <f t="shared" si="0"/>
        <v>0.008920530085345435</v>
      </c>
      <c r="H12" s="16">
        <f t="shared" si="1"/>
        <v>0.019137253203080018</v>
      </c>
      <c r="I12" s="16">
        <f t="shared" si="2"/>
        <v>0.009873363382700173</v>
      </c>
      <c r="J12" s="16">
        <f t="shared" si="3"/>
        <v>-0.34976091102573315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3217</v>
      </c>
      <c r="E13" s="15">
        <f>'[1]евр-индексы'!Q62</f>
        <v>3199.68</v>
      </c>
      <c r="F13" s="15">
        <f>'[1]евр-индексы'!S62</f>
        <v>3229</v>
      </c>
      <c r="G13" s="16">
        <f t="shared" si="0"/>
        <v>0.009163416341634312</v>
      </c>
      <c r="H13" s="16">
        <f t="shared" si="1"/>
        <v>0.003730183400683762</v>
      </c>
      <c r="I13" s="16">
        <f t="shared" si="2"/>
        <v>-0.03603019980953459</v>
      </c>
      <c r="J13" s="16">
        <f t="shared" si="3"/>
        <v>-0.418208680924668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4905.44</v>
      </c>
      <c r="E14" s="15">
        <f>'[1]евр-индексы'!Q48</f>
        <v>4957.1900000000005</v>
      </c>
      <c r="F14" s="15">
        <f>'[1]евр-индексы'!S48</f>
        <v>5009</v>
      </c>
      <c r="G14" s="16">
        <f t="shared" si="0"/>
        <v>0.010451485619877188</v>
      </c>
      <c r="H14" s="16">
        <f t="shared" si="1"/>
        <v>0.021111256074888285</v>
      </c>
      <c r="I14" s="16">
        <f t="shared" si="2"/>
        <v>0.007224913383483411</v>
      </c>
      <c r="J14" s="16">
        <f t="shared" si="3"/>
        <v>-0.3698657709677825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4340.71</v>
      </c>
      <c r="E15" s="15">
        <f>'[1]евр-индексы'!Q36</f>
        <v>4361.84</v>
      </c>
      <c r="F15" s="15">
        <f>'[1]евр-индексы'!S36</f>
        <v>4392</v>
      </c>
      <c r="G15" s="16">
        <f t="shared" si="0"/>
        <v>0.006914513141243139</v>
      </c>
      <c r="H15" s="16">
        <f t="shared" si="1"/>
        <v>0.011816039311541182</v>
      </c>
      <c r="I15" s="16">
        <f t="shared" si="2"/>
        <v>-0.037220038625188745</v>
      </c>
      <c r="J15" s="16">
        <f t="shared" si="3"/>
        <v>-0.3155360231894899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9940</v>
      </c>
      <c r="E16" s="15">
        <f>'[1]азия-индексы'!P13</f>
        <v>9344.16</v>
      </c>
      <c r="F16" s="15">
        <f>'[1]азия-индексы'!J14</f>
        <v>9395</v>
      </c>
      <c r="G16" s="16">
        <f t="shared" si="0"/>
        <v>0.005440831492611542</v>
      </c>
      <c r="H16" s="16">
        <f t="shared" si="1"/>
        <v>-0.054828973843058404</v>
      </c>
      <c r="I16" s="16">
        <f t="shared" si="2"/>
        <v>0.0389113491803712</v>
      </c>
      <c r="J16" s="16">
        <f t="shared" si="3"/>
        <v>-0.36051023047497177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6579</v>
      </c>
      <c r="E18" s="15">
        <f>'[1]азия-индексы'!O60</f>
        <v>6780.3</v>
      </c>
      <c r="F18" s="15">
        <f>'[1]азия-индексы'!J61</f>
        <v>6851</v>
      </c>
      <c r="G18" s="16">
        <f aca="true" t="shared" si="4" ref="G18:G23">IF(ISERROR(F18/E18-1),"н/д",F18/E18-1)</f>
        <v>0.010427267230063597</v>
      </c>
      <c r="H18" s="16">
        <f aca="true" t="shared" si="5" ref="H18:H23">IF(ISERROR(F18/D18-1),"н/д",F18/D18-1)</f>
        <v>0.04134366925064592</v>
      </c>
      <c r="I18" s="16">
        <f aca="true" t="shared" si="6" ref="I18:I23">IF(ISERROR(F18/C18-1),"н/д",F18/C18-1)</f>
        <v>0.4581839001683583</v>
      </c>
      <c r="J18" s="16">
        <f aca="true" t="shared" si="7" ref="J18:J23">IF(ISERROR(F18/B18-1),"н/д",F18/B18-1)</f>
        <v>-0.1768691953719167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430</v>
      </c>
      <c r="E19" s="15">
        <f>'[1]азия-индексы'!K134</f>
        <v>433.47</v>
      </c>
      <c r="F19" s="15">
        <f>'[1]азия-индексы'!H135</f>
        <v>429</v>
      </c>
      <c r="G19" s="16">
        <f t="shared" si="4"/>
        <v>-0.010312132327496726</v>
      </c>
      <c r="H19" s="16">
        <f t="shared" si="5"/>
        <v>-0.0023255813953488857</v>
      </c>
      <c r="I19" s="16">
        <f t="shared" si="6"/>
        <v>0.36911980596157545</v>
      </c>
      <c r="J19" s="16">
        <f t="shared" si="7"/>
        <v>-0.5342525241559006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14645</v>
      </c>
      <c r="E20" s="15">
        <f>'[1]инд-обновл'!I55</f>
        <v>14250.25</v>
      </c>
      <c r="F20" s="15">
        <f>'[1]инд-обновл'!B55</f>
        <v>14672.165</v>
      </c>
      <c r="G20" s="16">
        <f t="shared" si="4"/>
        <v>0.029607550744723765</v>
      </c>
      <c r="H20" s="16">
        <f t="shared" si="5"/>
        <v>0.0018548992830318412</v>
      </c>
      <c r="I20" s="16">
        <f t="shared" si="6"/>
        <v>0.4815190852489939</v>
      </c>
      <c r="J20" s="16">
        <f t="shared" si="7"/>
        <v>-0.27725817336348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2060</v>
      </c>
      <c r="E21" s="15">
        <f>'[1]азия-индексы'!N103</f>
        <v>2117.9500000000003</v>
      </c>
      <c r="F21" s="15">
        <f>'[1]азия-индексы'!J104</f>
        <v>2106</v>
      </c>
      <c r="G21" s="16">
        <f t="shared" si="4"/>
        <v>-0.005642248400576144</v>
      </c>
      <c r="H21" s="16">
        <f t="shared" si="5"/>
        <v>0.022330097087378542</v>
      </c>
      <c r="I21" s="16">
        <f t="shared" si="6"/>
        <v>0.4652086008997187</v>
      </c>
      <c r="J21" s="16">
        <f t="shared" si="7"/>
        <v>-0.228995057660626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977</v>
      </c>
      <c r="E22" s="15">
        <f>'[1]азия-индексы'!M49</f>
        <v>1076.38</v>
      </c>
      <c r="F22" s="15">
        <f>'[1]азия-индексы'!J50</f>
        <v>1084</v>
      </c>
      <c r="G22" s="16">
        <f t="shared" si="4"/>
        <v>0.007079284267637709</v>
      </c>
      <c r="H22" s="16">
        <f t="shared" si="5"/>
        <v>0.1095189355168884</v>
      </c>
      <c r="I22" s="16">
        <f t="shared" si="6"/>
        <v>0.8979750846997645</v>
      </c>
      <c r="J22" s="16">
        <f t="shared" si="7"/>
        <v>-0.26378701439826135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51543.78</v>
      </c>
      <c r="E23" s="15">
        <f>'[1]СевАм-индексы'!Q84</f>
        <v>51296.659999999996</v>
      </c>
      <c r="F23" s="15">
        <f>'[1]СевАм-индексы'!S84</f>
        <v>51918</v>
      </c>
      <c r="G23" s="16">
        <f t="shared" si="4"/>
        <v>0.01211267946100203</v>
      </c>
      <c r="H23" s="16">
        <f t="shared" si="5"/>
        <v>0.007260235861630715</v>
      </c>
      <c r="I23" s="16">
        <f t="shared" si="6"/>
        <v>0.2900805088957361</v>
      </c>
      <c r="J23" s="16">
        <f t="shared" si="7"/>
        <v>-0.16718452289480612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71.2</v>
      </c>
      <c r="E25" s="21">
        <f>'[1]инд-обновл'!I61</f>
        <v>63.75</v>
      </c>
      <c r="F25" s="21">
        <f>'[1]инд-обновл'!B61</f>
        <v>63.2357</v>
      </c>
      <c r="G25" s="16">
        <f aca="true" t="shared" si="8" ref="G25:G34">IF(ISERROR(F25/E25-1),"н/д",F25/E25-1)</f>
        <v>-0.008067450980392188</v>
      </c>
      <c r="H25" s="16">
        <f aca="true" t="shared" si="9" ref="H25:H34">IF(ISERROR(F25/D25-1),"н/д",F25/D25-1)</f>
        <v>-0.11185814606741573</v>
      </c>
      <c r="I25" s="16">
        <f aca="true" t="shared" si="10" ref="I25:I34">IF(ISERROR(F25/C25-1),"н/д",F25/C25-1)</f>
        <v>0.34572675037241973</v>
      </c>
      <c r="J25" s="16">
        <f aca="true" t="shared" si="11" ref="J25:J34">IF(ISERROR(F25/B25-1),"н/д",F25/B25-1)</f>
        <v>-0.3527563971340839</v>
      </c>
    </row>
    <row r="26" spans="1:10" ht="18.75">
      <c r="A26" s="14" t="s">
        <v>35</v>
      </c>
      <c r="B26" s="21">
        <v>99.63</v>
      </c>
      <c r="C26" s="22">
        <v>46.34</v>
      </c>
      <c r="D26" s="21">
        <v>71.33</v>
      </c>
      <c r="E26" s="21">
        <f>'[1]сырье'!J23</f>
        <v>62.019999999999996</v>
      </c>
      <c r="F26" s="21" t="str">
        <f>'[1]сырье'!G23</f>
        <v>61,620</v>
      </c>
      <c r="G26" s="16">
        <f t="shared" si="8"/>
        <v>-0.006449532408900338</v>
      </c>
      <c r="H26" s="16">
        <f t="shared" si="9"/>
        <v>-0.13612785644188985</v>
      </c>
      <c r="I26" s="16">
        <f t="shared" si="10"/>
        <v>0.3297367285282691</v>
      </c>
      <c r="J26" s="16">
        <f t="shared" si="11"/>
        <v>-0.38151159289370673</v>
      </c>
    </row>
    <row r="27" spans="1:10" ht="18.75">
      <c r="A27" s="14" t="s">
        <v>36</v>
      </c>
      <c r="B27" s="21">
        <v>837.3</v>
      </c>
      <c r="C27" s="21">
        <v>877</v>
      </c>
      <c r="D27" s="21">
        <v>938.7</v>
      </c>
      <c r="E27" s="21">
        <f>'[1]сырье'!J31</f>
        <v>935.4</v>
      </c>
      <c r="F27" s="21" t="str">
        <f>'[1]сырье'!G31</f>
        <v>936,300</v>
      </c>
      <c r="G27" s="16">
        <f t="shared" si="8"/>
        <v>0.0009621552277101486</v>
      </c>
      <c r="H27" s="16">
        <f t="shared" si="9"/>
        <v>-0.0025567273889423037</v>
      </c>
      <c r="I27" s="16">
        <f t="shared" si="10"/>
        <v>0.06761687571265673</v>
      </c>
      <c r="J27" s="16">
        <f t="shared" si="11"/>
        <v>0.11823719097097807</v>
      </c>
    </row>
    <row r="28" spans="1:10" ht="18.75">
      <c r="A28" s="14" t="s">
        <v>37</v>
      </c>
      <c r="B28" s="21">
        <v>6665.6</v>
      </c>
      <c r="C28" s="22">
        <v>3070</v>
      </c>
      <c r="D28" s="21">
        <v>5174.9</v>
      </c>
      <c r="E28" s="21">
        <f>'[1]инд-обновл'!I63</f>
        <v>5267.94</v>
      </c>
      <c r="F28" s="21">
        <f>'[1]инд-обновл'!B63</f>
        <v>5250.3</v>
      </c>
      <c r="G28" s="16">
        <f t="shared" si="8"/>
        <v>-0.0033485575006547696</v>
      </c>
      <c r="H28" s="16">
        <f t="shared" si="9"/>
        <v>0.014570329861446796</v>
      </c>
      <c r="I28" s="16">
        <f t="shared" si="10"/>
        <v>0.7101954397394137</v>
      </c>
      <c r="J28" s="16">
        <f t="shared" si="11"/>
        <v>-0.21232897263562167</v>
      </c>
    </row>
    <row r="29" spans="1:10" ht="18.75">
      <c r="A29" s="14" t="s">
        <v>38</v>
      </c>
      <c r="B29" s="21">
        <v>26500</v>
      </c>
      <c r="C29" s="22">
        <v>12710</v>
      </c>
      <c r="D29" s="21">
        <v>16110</v>
      </c>
      <c r="E29" s="21">
        <f>'[1]инд-обновл'!I64</f>
        <v>16100</v>
      </c>
      <c r="F29" s="21">
        <f>'[1]инд-обновл'!B64</f>
        <v>15975</v>
      </c>
      <c r="G29" s="16">
        <f t="shared" si="8"/>
        <v>-0.00776397515527949</v>
      </c>
      <c r="H29" s="16">
        <f t="shared" si="9"/>
        <v>-0.008379888268156388</v>
      </c>
      <c r="I29" s="16">
        <f t="shared" si="10"/>
        <v>0.2568843430369787</v>
      </c>
      <c r="J29" s="16">
        <f t="shared" si="11"/>
        <v>-0.3971698113207547</v>
      </c>
    </row>
    <row r="30" spans="1:10" ht="18.75">
      <c r="A30" s="14" t="s">
        <v>39</v>
      </c>
      <c r="B30" s="21">
        <v>2365.5</v>
      </c>
      <c r="C30" s="22">
        <v>1495</v>
      </c>
      <c r="D30" s="21">
        <v>1671</v>
      </c>
      <c r="E30" s="21">
        <f>'[1]инд-обновл'!C186</f>
        <v>1694.996170792596</v>
      </c>
      <c r="F30" s="21">
        <f>'[1]инд-обновл'!B186</f>
        <v>1704.2</v>
      </c>
      <c r="G30" s="16">
        <f t="shared" si="8"/>
        <v>0.005430000000000046</v>
      </c>
      <c r="H30" s="16">
        <f t="shared" si="9"/>
        <v>0.019868342309994125</v>
      </c>
      <c r="I30" s="16">
        <f t="shared" si="10"/>
        <v>0.1399331103678929</v>
      </c>
      <c r="J30" s="16">
        <f t="shared" si="11"/>
        <v>-0.27956034664975693</v>
      </c>
    </row>
    <row r="31" spans="1:10" ht="18.75">
      <c r="A31" s="14" t="s">
        <v>40</v>
      </c>
      <c r="B31" s="21">
        <v>67</v>
      </c>
      <c r="C31" s="22">
        <v>47.81</v>
      </c>
      <c r="D31" s="21">
        <v>58.17</v>
      </c>
      <c r="E31" s="21">
        <f>'[1]сырье'!J7</f>
        <v>63.46</v>
      </c>
      <c r="F31" s="21" t="str">
        <f>'[1]сырье'!G7</f>
        <v>63,600</v>
      </c>
      <c r="G31" s="16">
        <f t="shared" si="8"/>
        <v>0.002206114087614175</v>
      </c>
      <c r="H31" s="16">
        <f t="shared" si="9"/>
        <v>0.09334708612686948</v>
      </c>
      <c r="I31" s="16">
        <f t="shared" si="10"/>
        <v>0.33026563480443416</v>
      </c>
      <c r="J31" s="16">
        <f t="shared" si="11"/>
        <v>-0.05074626865671639</v>
      </c>
    </row>
    <row r="32" spans="1:10" ht="18.75">
      <c r="A32" s="14" t="s">
        <v>41</v>
      </c>
      <c r="B32" s="21">
        <v>11.4</v>
      </c>
      <c r="C32" s="22">
        <v>11.3</v>
      </c>
      <c r="D32" s="21">
        <v>17.75</v>
      </c>
      <c r="E32" s="21">
        <f>'[1]сырье'!J15</f>
        <v>17.39</v>
      </c>
      <c r="F32" s="21" t="str">
        <f>'[1]сырье'!G15</f>
        <v>17,470</v>
      </c>
      <c r="G32" s="16">
        <f t="shared" si="8"/>
        <v>0.004600345025876917</v>
      </c>
      <c r="H32" s="16">
        <f t="shared" si="9"/>
        <v>-0.015774647887323967</v>
      </c>
      <c r="I32" s="16">
        <f t="shared" si="10"/>
        <v>0.546017699115044</v>
      </c>
      <c r="J32" s="16">
        <f t="shared" si="11"/>
        <v>0.532456140350877</v>
      </c>
    </row>
    <row r="33" spans="1:10" ht="18.75">
      <c r="A33" s="14" t="s">
        <v>42</v>
      </c>
      <c r="B33" s="21">
        <v>503.3</v>
      </c>
      <c r="C33" s="22">
        <v>392.5</v>
      </c>
      <c r="D33" s="21">
        <v>371</v>
      </c>
      <c r="E33" s="21">
        <f>'[1]сырье'!J6</f>
        <v>325.25</v>
      </c>
      <c r="F33" s="21" t="str">
        <f>'[1]сырье'!G6</f>
        <v>329,250</v>
      </c>
      <c r="G33" s="16">
        <f t="shared" si="8"/>
        <v>0.012298232129131392</v>
      </c>
      <c r="H33" s="16">
        <f t="shared" si="9"/>
        <v>-0.11253369272237201</v>
      </c>
      <c r="I33" s="16">
        <f t="shared" si="10"/>
        <v>-0.1611464968152866</v>
      </c>
      <c r="J33" s="16">
        <f t="shared" si="11"/>
        <v>-0.3458176038148222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5954.9</v>
      </c>
      <c r="E34" s="21">
        <f>'[1]сырье'!M12</f>
        <v>6253.36462575</v>
      </c>
      <c r="F34" s="21">
        <f>'[1]сырье'!L12</f>
        <v>6326.657694500001</v>
      </c>
      <c r="G34" s="16">
        <f t="shared" si="8"/>
        <v>0.011720581340834535</v>
      </c>
      <c r="H34" s="16">
        <f t="shared" si="9"/>
        <v>0.06242887277704101</v>
      </c>
      <c r="I34" s="16">
        <f t="shared" si="10"/>
        <v>-0.024732516147430994</v>
      </c>
      <c r="J34" s="16">
        <f t="shared" si="11"/>
        <v>-0.29610733141598333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39995</v>
      </c>
      <c r="E36" s="24">
        <f>IF(J36=2,F36-3,F36-1)</f>
        <v>40010</v>
      </c>
      <c r="F36" s="24">
        <f ca="1">TODAY()</f>
        <v>40011</v>
      </c>
      <c r="G36" s="25"/>
      <c r="H36" s="25"/>
      <c r="I36" s="25"/>
      <c r="J36" s="11">
        <f>WEEKDAY(F36)</f>
        <v>6</v>
      </c>
    </row>
    <row r="37" spans="1:10" ht="18.75">
      <c r="A37" s="14" t="s">
        <v>45</v>
      </c>
      <c r="B37" s="26">
        <v>10</v>
      </c>
      <c r="C37" s="26">
        <v>13</v>
      </c>
      <c r="D37" s="26">
        <v>11.5</v>
      </c>
      <c r="E37" s="26">
        <v>11.5</v>
      </c>
      <c r="F37" s="26">
        <v>11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471.4</v>
      </c>
      <c r="E38" s="26">
        <v>431.9</v>
      </c>
      <c r="F38" s="26">
        <v>417.1</v>
      </c>
      <c r="G38" s="16">
        <f aca="true" t="shared" si="12" ref="G38:G44">IF(ISERROR(F38/E38-1),"н/д",F38/E38-1)</f>
        <v>-0.034267191479509074</v>
      </c>
      <c r="H38" s="16">
        <f aca="true" t="shared" si="13" ref="H38:H44">IF(ISERROR(F38/D38-1),"н/д",F38/D38-1)</f>
        <v>-0.11518879932117088</v>
      </c>
      <c r="I38" s="16">
        <f aca="true" t="shared" si="14" ref="I38:I44">IF(ISERROR(F38/C38-1),"н/д",F38/C38-1)</f>
        <v>-0.5941027637212923</v>
      </c>
      <c r="J38" s="16">
        <f aca="true" t="shared" si="15" ref="J38:J44">IF(ISERROR(F38/B38-1),"н/д",F38/B38-1)</f>
        <v>-0.4800548491647968</v>
      </c>
    </row>
    <row r="39" spans="1:10" ht="37.5">
      <c r="A39" s="14" t="s">
        <v>47</v>
      </c>
      <c r="B39" s="26">
        <v>576.5</v>
      </c>
      <c r="C39" s="26">
        <v>802.7</v>
      </c>
      <c r="D39" s="26">
        <v>302.4</v>
      </c>
      <c r="E39" s="26">
        <v>298.4</v>
      </c>
      <c r="F39" s="26">
        <v>284.8</v>
      </c>
      <c r="G39" s="16">
        <f t="shared" si="12"/>
        <v>-0.04557640750670233</v>
      </c>
      <c r="H39" s="16">
        <f t="shared" si="13"/>
        <v>-0.05820105820105814</v>
      </c>
      <c r="I39" s="16">
        <f t="shared" si="14"/>
        <v>-0.6451974585773016</v>
      </c>
      <c r="J39" s="16">
        <f t="shared" si="15"/>
        <v>-0.5059843885516044</v>
      </c>
    </row>
    <row r="40" spans="1:10" ht="18.75">
      <c r="A40" s="14" t="s">
        <v>48</v>
      </c>
      <c r="B40" s="26">
        <v>5.5</v>
      </c>
      <c r="C40" s="26">
        <v>15.7</v>
      </c>
      <c r="D40" s="26">
        <v>9.93</v>
      </c>
      <c r="E40" s="26">
        <f>'[1]rates-cbr'!AE8</f>
        <v>9.81</v>
      </c>
      <c r="F40" s="26">
        <f>'[1]rates-cbr'!AF8</f>
        <v>10.18</v>
      </c>
      <c r="G40" s="16">
        <f t="shared" si="12"/>
        <v>0.0377166156982669</v>
      </c>
      <c r="H40" s="16">
        <f t="shared" si="13"/>
        <v>0.025176233635448186</v>
      </c>
      <c r="I40" s="16">
        <f t="shared" si="14"/>
        <v>-0.3515923566878981</v>
      </c>
      <c r="J40" s="16">
        <f t="shared" si="15"/>
        <v>0.8509090909090908</v>
      </c>
    </row>
    <row r="41" spans="1:10" ht="18.75">
      <c r="A41" s="14" t="s">
        <v>49</v>
      </c>
      <c r="B41" s="26">
        <v>6.78</v>
      </c>
      <c r="C41" s="26">
        <v>21.61</v>
      </c>
      <c r="D41" s="26">
        <v>13.9</v>
      </c>
      <c r="E41" s="26">
        <f>'[1]rates-cbr'!AA8</f>
        <v>13.31</v>
      </c>
      <c r="F41" s="26">
        <f>'[1]rates-cbr'!AB8</f>
        <v>13.6</v>
      </c>
      <c r="G41" s="16">
        <f t="shared" si="12"/>
        <v>0.021788129226145703</v>
      </c>
      <c r="H41" s="16">
        <f t="shared" si="13"/>
        <v>-0.021582733812949728</v>
      </c>
      <c r="I41" s="16">
        <f t="shared" si="14"/>
        <v>-0.37066173068024066</v>
      </c>
      <c r="J41" s="16">
        <f t="shared" si="15"/>
        <v>1.0058997050147491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0.588</v>
      </c>
      <c r="E42" s="26">
        <v>0.513</v>
      </c>
      <c r="F42" s="26">
        <v>0.514</v>
      </c>
      <c r="G42" s="16">
        <f t="shared" si="12"/>
        <v>0.0019493177387914784</v>
      </c>
      <c r="H42" s="16">
        <f t="shared" si="13"/>
        <v>-0.12585034013605434</v>
      </c>
      <c r="I42" s="16">
        <f t="shared" si="14"/>
        <v>-0.639298245614035</v>
      </c>
      <c r="J42" s="16">
        <f t="shared" si="15"/>
        <v>-0.8907080586859452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31.1</v>
      </c>
      <c r="E43" s="26">
        <f>'[1]курсы валют'!K18</f>
        <v>32.04713900039434</v>
      </c>
      <c r="F43" s="26">
        <f>'[1]курсы валют'!I18</f>
        <v>31.6943</v>
      </c>
      <c r="G43" s="16">
        <f t="shared" si="12"/>
        <v>-0.011009999999999964</v>
      </c>
      <c r="H43" s="16">
        <f t="shared" si="13"/>
        <v>0.019109324758842305</v>
      </c>
      <c r="I43" s="16">
        <f t="shared" si="14"/>
        <v>0.07840421912215034</v>
      </c>
      <c r="J43" s="16">
        <f t="shared" si="15"/>
        <v>0.2936448979591837</v>
      </c>
    </row>
    <row r="44" spans="1:10" ht="18.75">
      <c r="A44" s="14" t="s">
        <v>52</v>
      </c>
      <c r="B44" s="26">
        <v>36</v>
      </c>
      <c r="C44" s="26">
        <v>41.4275</v>
      </c>
      <c r="D44" s="26">
        <v>43.81</v>
      </c>
      <c r="E44" s="26">
        <f>'[1]курсы валют'!C21</f>
        <v>44.994</v>
      </c>
      <c r="F44" s="26">
        <f>'[1]курсы валют'!C19</f>
        <v>44.6066</v>
      </c>
      <c r="G44" s="16">
        <f t="shared" si="12"/>
        <v>-0.008610036893808015</v>
      </c>
      <c r="H44" s="16">
        <f t="shared" si="13"/>
        <v>0.01818306322757346</v>
      </c>
      <c r="I44" s="16">
        <f t="shared" si="14"/>
        <v>0.07673888117796146</v>
      </c>
      <c r="J44" s="16">
        <f t="shared" si="15"/>
        <v>0.23907222222222213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39990</v>
      </c>
      <c r="E45" s="31">
        <f>'[1]ЗВР-cbr'!A3</f>
        <v>39997</v>
      </c>
      <c r="F45" s="31">
        <f>'[1]ЗВР-cbr'!A2</f>
        <v>40004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410.5</v>
      </c>
      <c r="E46" s="26">
        <f>'[1]ЗВР-cbr'!B3</f>
        <v>409.1</v>
      </c>
      <c r="F46" s="26">
        <f>'[1]ЗВР-cbr'!B2</f>
        <v>400.7</v>
      </c>
      <c r="G46" s="16">
        <f>IF(ISERROR(F46/E46-1),"н/д",F46/E46-1)</f>
        <v>-0.020532877047176767</v>
      </c>
      <c r="H46" s="16">
        <f>IF(ISERROR(F46/D46-1),"н/д",F46/D46-1)</f>
        <v>-0.023873325213154772</v>
      </c>
      <c r="I46" s="16">
        <f>IF(ISERROR(F46/C46-1),"н/д",F46/C46-1)</f>
        <v>-0.059389671361502416</v>
      </c>
      <c r="J46" s="16">
        <f>IF(ISERROR(F46/B46-1),"н/д",F46/B46-1)</f>
        <v>-0.16555601832569766</v>
      </c>
    </row>
    <row r="47" spans="1:10" ht="18.75">
      <c r="A47" s="33"/>
      <c r="B47" s="31">
        <v>39448</v>
      </c>
      <c r="C47" s="31">
        <v>39814</v>
      </c>
      <c r="D47" s="31">
        <v>39993</v>
      </c>
      <c r="E47" s="31">
        <v>40000</v>
      </c>
      <c r="F47" s="31">
        <v>40007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7.4</v>
      </c>
      <c r="E48" s="26">
        <v>7.6</v>
      </c>
      <c r="F48" s="34">
        <v>7.7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5"/>
      <c r="E49" s="31">
        <v>39934</v>
      </c>
      <c r="F49" s="31">
        <v>39965</v>
      </c>
      <c r="G49" s="36"/>
      <c r="H49" s="32"/>
      <c r="I49" s="37"/>
      <c r="J49" s="37"/>
    </row>
    <row r="50" spans="1:10" ht="18.75">
      <c r="A50" s="14" t="s">
        <v>57</v>
      </c>
      <c r="B50" s="26">
        <v>13272.1</v>
      </c>
      <c r="C50" s="26">
        <v>13493.2</v>
      </c>
      <c r="D50" s="26"/>
      <c r="E50" s="26">
        <f>'[1]M2'!H4</f>
        <v>12339.1</v>
      </c>
      <c r="F50" s="26">
        <f>'[1]M2'!I4</f>
        <v>12861.1</v>
      </c>
      <c r="G50" s="16">
        <f>IF(ISERROR(F50/E50-1),"н/д",F50/E50-1)</f>
        <v>0.04230454409154638</v>
      </c>
      <c r="H50" s="16"/>
      <c r="I50" s="16">
        <f>IF(ISERROR(F50/C50-1),"н/д",F50/C50-1)</f>
        <v>-0.04684581863457149</v>
      </c>
      <c r="J50" s="16">
        <f>IF(ISERROR(F50/B50-1),"н/д",F50/B50-1)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14"/>
      <c r="E51" s="26">
        <v>83.1</v>
      </c>
      <c r="F51" s="26">
        <v>82.9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8">
        <v>39995</v>
      </c>
      <c r="G52" s="36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9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40" t="s">
        <v>64</v>
      </c>
      <c r="C57" s="40" t="s">
        <v>65</v>
      </c>
      <c r="D57" s="41">
        <v>39630</v>
      </c>
      <c r="E57" s="41">
        <v>39965</v>
      </c>
      <c r="F57" s="41">
        <v>39995</v>
      </c>
      <c r="G57" s="42" t="s">
        <v>66</v>
      </c>
      <c r="H57" s="5" t="s">
        <v>67</v>
      </c>
      <c r="I57" s="5" t="s">
        <v>68</v>
      </c>
      <c r="J57" s="43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3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3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3"/>
    </row>
    <row r="61" spans="1:10" ht="18.75">
      <c r="A61" s="5" t="s">
        <v>2</v>
      </c>
      <c r="B61" s="44"/>
      <c r="C61" s="44"/>
      <c r="D61" s="44">
        <v>39569</v>
      </c>
      <c r="E61" s="44">
        <v>39904</v>
      </c>
      <c r="F61" s="44">
        <v>39934</v>
      </c>
      <c r="G61" s="42" t="s">
        <v>66</v>
      </c>
      <c r="H61" s="5" t="s">
        <v>67</v>
      </c>
      <c r="I61" s="45"/>
      <c r="J61" s="46"/>
    </row>
    <row r="62" spans="1:10" ht="18.75">
      <c r="A62" s="14" t="s">
        <v>72</v>
      </c>
      <c r="B62" s="26"/>
      <c r="C62" s="26"/>
      <c r="D62" s="39">
        <v>42.6</v>
      </c>
      <c r="E62" s="39">
        <v>21.3</v>
      </c>
      <c r="F62" s="39">
        <v>22.2</v>
      </c>
      <c r="G62" s="16">
        <f>IF(ISERROR(F62/E62-1),"н/д",F62/E62-1)</f>
        <v>0.04225352112676051</v>
      </c>
      <c r="H62" s="16">
        <f>IF(ISERROR(F62/D62-1),"н/д",F62/D62-1)</f>
        <v>-0.47887323943661975</v>
      </c>
      <c r="I62" s="45"/>
      <c r="J62" s="46"/>
    </row>
    <row r="63" spans="1:10" ht="18.75">
      <c r="A63" s="14" t="s">
        <v>73</v>
      </c>
      <c r="B63" s="26"/>
      <c r="C63" s="26"/>
      <c r="D63" s="39">
        <v>24.5</v>
      </c>
      <c r="E63" s="39">
        <v>14.6</v>
      </c>
      <c r="F63" s="39">
        <v>14.1</v>
      </c>
      <c r="G63" s="16">
        <f>IF(ISERROR(F63/E63-1),"н/д",F63/E63-1)</f>
        <v>-0.03424657534246578</v>
      </c>
      <c r="H63" s="16">
        <f>IF(ISERROR(F63/D63-1),"н/д",F63/D63-1)</f>
        <v>-0.42448979591836733</v>
      </c>
      <c r="I63" s="45"/>
      <c r="J63" s="46"/>
    </row>
    <row r="64" spans="1:10" ht="37.5">
      <c r="A64" s="14" t="s">
        <v>74</v>
      </c>
      <c r="B64" s="26"/>
      <c r="C64" s="26"/>
      <c r="D64" s="39">
        <f>D62-D63</f>
        <v>18.1</v>
      </c>
      <c r="E64" s="39">
        <f>E62-E63</f>
        <v>6.700000000000001</v>
      </c>
      <c r="F64" s="39">
        <f>F62-F63</f>
        <v>8.1</v>
      </c>
      <c r="G64" s="16">
        <f>IF(ISERROR(F64/E64-1),"н/д",F64/E64-1)</f>
        <v>0.20895522388059673</v>
      </c>
      <c r="H64" s="16">
        <f>IF(ISERROR(F64/D64-1),"н/д",F64/D64-1)</f>
        <v>-0.5524861878453039</v>
      </c>
      <c r="I64" s="32"/>
      <c r="J64" s="46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400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2009-07-17T09:10:30Z</cp:lastPrinted>
  <dcterms:created xsi:type="dcterms:W3CDTF">2009-07-17T09:05:09Z</dcterms:created>
  <dcterms:modified xsi:type="dcterms:W3CDTF">2009-07-17T09:10:35Z</dcterms:modified>
  <cp:category/>
  <cp:version/>
  <cp:contentType/>
  <cp:contentStatus/>
</cp:coreProperties>
</file>