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32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<sst xmlns="http://schemas.openxmlformats.org/spreadsheetml/2006/main" count="79" uniqueCount="74">
  <si>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</si>
  <si>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</si>
  <si>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</si>
  <si>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</si>
  <si>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</si>
  <si>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</si>
  <si>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</si>
  <si>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</si>
  <si>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</si>
  <si>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</si>
  <si>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</si>
  <si>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</si>
  <si>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</si>
  <si>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</si>
  <si>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</si>
  <si>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</si>
  <si>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</si>
  <si>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</si>
  <si>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</si>
  <si>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</si>
  <si>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</si>
  <si>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</si>
  <si>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</si>
  <si>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</si>
  <si>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</si>
  <si>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</si>
  <si>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</si>
  <si>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</si>
  <si>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</si>
  <si>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</si>
  <si>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</si>
  <si>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</si>
  <si>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</si>
  <si>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</si>
  <si>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</si>
  <si>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</si>
  <si>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</si>
  <si>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</si>
  <si>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</si>
  <si>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</si>
  <si>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</si>
  <si>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</si>
  <si>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</si>
  <si>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</si>
  <si>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</si>
  <si>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</si>
  <si>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</si>
  <si>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</si>
  <si>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</si>
  <si>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</si>
  <si>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</si>
  <si>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</si>
  <si>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</si>
  <si>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</si>
  <si>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</si>
  <si>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</si>
  <si>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</si>
  <si>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</si>
  <si>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</si>
  <si>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</si>
  <si>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</si>
  <si>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</si>
  <si>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</si>
  <si>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Янв.-Май, 08</t>
  </si>
  <si>
    <t>Янв.-Май,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</si>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</sst>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[$-419]d\ mmm\ yy;@"/>
    <numFmt numFmtId="168" formatCode="[$-419]mmmm\ yyyy;@"/>
    <numFmt numFmtId="169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Arial Rounded MT Bold"/>
      <family val="2"/>
    </font>
    <font>
      <sz val="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3" fillId="0" borderId="0" xfId="17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  <protection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165" fontId="9" fillId="0" borderId="5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9291.060000000001</v>
          </cell>
        </row>
        <row r="14">
          <cell r="J14">
            <v>9287</v>
          </cell>
        </row>
        <row r="49">
          <cell r="M49">
            <v>1037.59</v>
          </cell>
        </row>
        <row r="50">
          <cell r="J50">
            <v>1043</v>
          </cell>
        </row>
        <row r="60">
          <cell r="O60">
            <v>6748.179999999999</v>
          </cell>
        </row>
        <row r="61">
          <cell r="J61">
            <v>6770</v>
          </cell>
        </row>
        <row r="103">
          <cell r="N103">
            <v>2083.9700000000003</v>
          </cell>
        </row>
        <row r="104">
          <cell r="J104">
            <v>2063</v>
          </cell>
        </row>
        <row r="134">
          <cell r="K134">
            <v>446.4</v>
          </cell>
        </row>
        <row r="135">
          <cell r="H135">
            <v>439</v>
          </cell>
        </row>
      </sheetData>
      <sheetData sheetId="1">
        <row r="36">
          <cell r="Q36">
            <v>4158.66</v>
          </cell>
          <cell r="S36">
            <v>4133</v>
          </cell>
        </row>
        <row r="48">
          <cell r="Q48">
            <v>4630.07</v>
          </cell>
          <cell r="S48">
            <v>4597</v>
          </cell>
        </row>
        <row r="62">
          <cell r="Q62">
            <v>3025.94</v>
          </cell>
          <cell r="S62">
            <v>3004</v>
          </cell>
        </row>
      </sheetData>
      <sheetData sheetId="2">
        <row r="5">
          <cell r="Q5">
            <v>8178.41</v>
          </cell>
          <cell r="S5">
            <v>8183</v>
          </cell>
        </row>
        <row r="11">
          <cell r="Q11">
            <v>879.56</v>
          </cell>
          <cell r="S11">
            <v>883</v>
          </cell>
        </row>
        <row r="21">
          <cell r="Q21">
            <v>1747.1699999999998</v>
          </cell>
          <cell r="S21">
            <v>1753</v>
          </cell>
        </row>
      </sheetData>
      <sheetData sheetId="3">
        <row r="55">
          <cell r="B55">
            <v>13767.405</v>
          </cell>
          <cell r="I55">
            <v>13757.46</v>
          </cell>
        </row>
        <row r="56">
          <cell r="B56">
            <v>49177.55</v>
          </cell>
          <cell r="I56">
            <v>49456.7</v>
          </cell>
        </row>
        <row r="57">
          <cell r="B57">
            <v>856.54</v>
          </cell>
          <cell r="I57">
            <v>884.94</v>
          </cell>
        </row>
        <row r="58">
          <cell r="B58">
            <v>880.01</v>
          </cell>
          <cell r="I58">
            <v>896.2</v>
          </cell>
        </row>
        <row r="59">
          <cell r="B59">
            <v>83.22</v>
          </cell>
          <cell r="I59">
            <v>82.78</v>
          </cell>
        </row>
        <row r="61">
          <cell r="B61">
            <v>60.6</v>
          </cell>
          <cell r="I61">
            <v>61.33</v>
          </cell>
        </row>
        <row r="63">
          <cell r="B63">
            <v>4881.03</v>
          </cell>
          <cell r="I63">
            <v>4932.84</v>
          </cell>
        </row>
        <row r="64">
          <cell r="B64">
            <v>14710</v>
          </cell>
          <cell r="I64">
            <v>14900</v>
          </cell>
        </row>
        <row r="186">
          <cell r="B186">
            <v>1573.75</v>
          </cell>
          <cell r="C186">
            <v>1585.0035250276967</v>
          </cell>
        </row>
      </sheetData>
      <sheetData sheetId="4">
        <row r="18">
          <cell r="I18">
            <v>31.8878</v>
          </cell>
          <cell r="K18">
            <v>31.781966053043362</v>
          </cell>
        </row>
        <row r="19">
          <cell r="C19">
            <v>44.407</v>
          </cell>
        </row>
        <row r="21">
          <cell r="C21">
            <v>44.1387</v>
          </cell>
        </row>
      </sheetData>
      <sheetData sheetId="5">
        <row r="2">
          <cell r="A2">
            <v>39997</v>
          </cell>
          <cell r="B2">
            <v>409.1</v>
          </cell>
        </row>
        <row r="3">
          <cell r="A3">
            <v>39990</v>
          </cell>
          <cell r="B3">
            <v>410.5</v>
          </cell>
        </row>
        <row r="4">
          <cell r="A4">
            <v>39983</v>
          </cell>
          <cell r="B4">
            <v>407.1</v>
          </cell>
        </row>
      </sheetData>
      <sheetData sheetId="6">
        <row r="4">
          <cell r="H4">
            <v>12339.1</v>
          </cell>
          <cell r="I4">
            <v>12861.1</v>
          </cell>
        </row>
      </sheetData>
      <sheetData sheetId="7">
        <row r="8">
          <cell r="AA8">
            <v>13.76</v>
          </cell>
          <cell r="AB8">
            <v>13.28</v>
          </cell>
          <cell r="AE8">
            <v>10.01</v>
          </cell>
          <cell r="AF8">
            <v>10.04</v>
          </cell>
        </row>
      </sheetData>
      <sheetData sheetId="9">
        <row r="97">
          <cell r="D97" t="str">
            <v> 368,4 </v>
          </cell>
          <cell r="E97" t="str">
            <v> 342,6 </v>
          </cell>
        </row>
        <row r="99">
          <cell r="D99" t="str">
            <v> 232,9 </v>
          </cell>
          <cell r="E99" t="str">
            <v> 210,4 </v>
          </cell>
        </row>
      </sheetData>
      <sheetData sheetId="11">
        <row r="6">
          <cell r="G6" t="str">
            <v>342,250</v>
          </cell>
          <cell r="J6">
            <v>340</v>
          </cell>
        </row>
        <row r="7">
          <cell r="G7" t="str">
            <v>60,400</v>
          </cell>
          <cell r="J7">
            <v>61.129999999999995</v>
          </cell>
        </row>
        <row r="12">
          <cell r="L12">
            <v>6147.011206</v>
          </cell>
          <cell r="M12">
            <v>6161.7593135</v>
          </cell>
        </row>
        <row r="15">
          <cell r="G15" t="str">
            <v>16,910</v>
          </cell>
          <cell r="J15">
            <v>17.1</v>
          </cell>
        </row>
        <row r="23">
          <cell r="G23" t="str">
            <v>59,740</v>
          </cell>
          <cell r="J23">
            <v>60.410000000000004</v>
          </cell>
        </row>
        <row r="31">
          <cell r="G31" t="str">
            <v>911,900</v>
          </cell>
          <cell r="J31">
            <v>916.1999999999999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75" zoomScaleNormal="75" workbookViewId="0" topLeftCell="A1">
      <selection activeCell="D12" sqref="D1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5" width="15.75390625" style="0" customWidth="1"/>
    <col min="6" max="6" width="16.625" style="0" customWidth="1"/>
    <col min="7" max="7" width="14.62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44" t="s">
        <v>0</v>
      </c>
      <c r="B1" s="44"/>
      <c r="C1" s="44"/>
      <c r="D1" s="44"/>
      <c r="E1" s="44"/>
      <c r="F1" s="44"/>
      <c r="G1" s="1"/>
      <c r="H1" s="2" t="s">
        <v>1</v>
      </c>
      <c r="I1" s="45">
        <f ca="1">TODAY()</f>
        <v>40004</v>
      </c>
      <c r="J1" s="45"/>
    </row>
    <row r="2" spans="1:10" ht="7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18.75">
      <c r="A3" s="43" t="s">
        <v>12</v>
      </c>
      <c r="B3" s="43"/>
      <c r="C3" s="43"/>
      <c r="D3" s="43"/>
      <c r="E3" s="43"/>
      <c r="F3" s="43"/>
      <c r="G3" s="4"/>
      <c r="H3" s="4"/>
      <c r="I3" s="4"/>
      <c r="J3" s="5">
        <f>WEEKDAY(F4)</f>
        <v>6</v>
      </c>
    </row>
    <row r="4" spans="1:10" ht="18.75">
      <c r="A4" s="3" t="s">
        <v>13</v>
      </c>
      <c r="B4" s="6">
        <v>39448</v>
      </c>
      <c r="C4" s="6">
        <v>39814</v>
      </c>
      <c r="D4" s="6">
        <v>39995</v>
      </c>
      <c r="E4" s="6">
        <f>IF(J3=2,F4-3,F4-1)</f>
        <v>40003</v>
      </c>
      <c r="F4" s="6">
        <f ca="1">TODAY()</f>
        <v>40004</v>
      </c>
      <c r="G4" s="7"/>
      <c r="H4" s="7"/>
      <c r="I4" s="7"/>
      <c r="J4" s="8"/>
    </row>
    <row r="5" spans="1:10" ht="18.75">
      <c r="A5" s="46">
        <v>75</v>
      </c>
      <c r="B5" s="46"/>
      <c r="C5" s="46"/>
      <c r="D5" s="46"/>
      <c r="E5" s="46"/>
      <c r="F5" s="46"/>
      <c r="G5" s="9"/>
      <c r="H5" s="9"/>
      <c r="I5" s="9"/>
      <c r="J5" s="9"/>
    </row>
    <row r="6" spans="1:10" ht="18.75">
      <c r="A6" s="10" t="s">
        <v>14</v>
      </c>
      <c r="B6" s="11">
        <v>2296.6</v>
      </c>
      <c r="C6" s="11">
        <v>629.49</v>
      </c>
      <c r="D6" s="11">
        <v>977</v>
      </c>
      <c r="E6" s="11">
        <f>'[1]инд-обновл'!I57</f>
        <v>884.94</v>
      </c>
      <c r="F6" s="11">
        <f>'[1]инд-обновл'!B57</f>
        <v>856.54</v>
      </c>
      <c r="G6" s="12">
        <f>IF(ISERROR(F6/E6-1),"н/д",F6/E6-1)</f>
        <v>-0.03209257124776832</v>
      </c>
      <c r="H6" s="12">
        <f>IF(ISERROR(F6/D6-1),"н/д",F6/D6-1)</f>
        <v>-0.12329580348004099</v>
      </c>
      <c r="I6" s="12">
        <f>IF(ISERROR(F6/C6-1),"н/д",F6/C6-1)</f>
        <v>0.36068881157762633</v>
      </c>
      <c r="J6" s="12">
        <f>IF(ISERROR(F6/B6-1),"н/д",F6/B6-1)</f>
        <v>-0.627039972132718</v>
      </c>
    </row>
    <row r="7" spans="1:10" ht="18.75">
      <c r="A7" s="10" t="s">
        <v>15</v>
      </c>
      <c r="B7" s="11">
        <v>1906.9</v>
      </c>
      <c r="C7" s="11">
        <v>653.28</v>
      </c>
      <c r="D7" s="11">
        <v>999</v>
      </c>
      <c r="E7" s="11">
        <f>'[1]инд-обновл'!I58</f>
        <v>896.2</v>
      </c>
      <c r="F7" s="11">
        <f>'[1]инд-обновл'!B58</f>
        <v>880.01</v>
      </c>
      <c r="G7" s="12">
        <f>IF(ISERROR(F7/E7-1),"н/д",F7/E7-1)</f>
        <v>-0.018065164025887093</v>
      </c>
      <c r="H7" s="12">
        <f>IF(ISERROR(F7/D7-1),"н/д",F7/D7-1)</f>
        <v>-0.1191091091091091</v>
      </c>
      <c r="I7" s="12">
        <f>IF(ISERROR(F7/C7-1),"н/д",F7/C7-1)</f>
        <v>0.3470640460445751</v>
      </c>
      <c r="J7" s="12">
        <f>IF(ISERROR(F7/B7-1),"н/д",F7/B7-1)</f>
        <v>-0.5385127694163302</v>
      </c>
    </row>
    <row r="8" spans="1:10" ht="18.75">
      <c r="A8" s="10" t="s">
        <v>16</v>
      </c>
      <c r="B8" s="11">
        <v>98.7</v>
      </c>
      <c r="C8" s="11">
        <v>82.4</v>
      </c>
      <c r="D8" s="11">
        <v>83</v>
      </c>
      <c r="E8" s="11">
        <f>'[1]инд-обновл'!I59</f>
        <v>82.78</v>
      </c>
      <c r="F8" s="11">
        <f>'[1]инд-обновл'!B59</f>
        <v>83.22</v>
      </c>
      <c r="G8" s="12">
        <f>IF(ISERROR(F8/E8-1),"н/д",F8/E8-1)</f>
        <v>0.005315293549166489</v>
      </c>
      <c r="H8" s="12">
        <f>IF(ISERROR(F8/D8-1),"н/д",F8/D8-1)</f>
        <v>0.002650602409638436</v>
      </c>
      <c r="I8" s="12">
        <f>IF(ISERROR(F8/C8-1),"н/д",F8/C8-1)</f>
        <v>0.009951456310679507</v>
      </c>
      <c r="J8" s="12">
        <f>IF(ISERROR(F8/B8-1),"н/д",F8/B8-1)</f>
        <v>-0.15683890577507598</v>
      </c>
    </row>
    <row r="9" spans="1:10" ht="18.75">
      <c r="A9" s="42" t="s">
        <v>17</v>
      </c>
      <c r="B9" s="42"/>
      <c r="C9" s="42"/>
      <c r="D9" s="42"/>
      <c r="E9" s="42"/>
      <c r="F9" s="42"/>
      <c r="G9" s="13"/>
      <c r="H9" s="13"/>
      <c r="I9" s="13"/>
      <c r="J9" s="13"/>
    </row>
    <row r="10" spans="1:10" ht="18.75">
      <c r="A10" s="10" t="s">
        <v>18</v>
      </c>
      <c r="B10" s="11">
        <v>13264.8</v>
      </c>
      <c r="C10" s="14">
        <v>9034.69</v>
      </c>
      <c r="D10" s="11">
        <v>8447</v>
      </c>
      <c r="E10" s="14">
        <f>'[1]СевАм-индексы'!Q5</f>
        <v>8178.41</v>
      </c>
      <c r="F10" s="11">
        <f>'[1]СевАм-индексы'!S5</f>
        <v>8183</v>
      </c>
      <c r="G10" s="12">
        <f aca="true" t="shared" si="0" ref="G10:G16">IF(ISERROR(F10/E10-1),"н/д",F10/E10-1)</f>
        <v>0.0005612337850511295</v>
      </c>
      <c r="H10" s="12">
        <f aca="true" t="shared" si="1" ref="H10:H16">IF(ISERROR(F10/D10-1),"н/д",F10/D10-1)</f>
        <v>-0.0312536995382976</v>
      </c>
      <c r="I10" s="12">
        <f aca="true" t="shared" si="2" ref="I10:I16">IF(ISERROR(F10/C10-1),"н/д",F10/C10-1)</f>
        <v>-0.0942688681072622</v>
      </c>
      <c r="J10" s="12">
        <f aca="true" t="shared" si="3" ref="J10:J16">IF(ISERROR(F10/B10-1),"н/д",F10/B10-1)</f>
        <v>-0.3831041553585429</v>
      </c>
    </row>
    <row r="11" spans="1:10" ht="18.75">
      <c r="A11" s="10" t="s">
        <v>19</v>
      </c>
      <c r="B11" s="11">
        <v>2609.6</v>
      </c>
      <c r="C11" s="14">
        <v>1632.21</v>
      </c>
      <c r="D11" s="11">
        <v>1835</v>
      </c>
      <c r="E11" s="11">
        <f>'[1]СевАм-индексы'!Q21</f>
        <v>1747.1699999999998</v>
      </c>
      <c r="F11" s="11">
        <f>'[1]СевАм-индексы'!S21</f>
        <v>1753</v>
      </c>
      <c r="G11" s="12">
        <f t="shared" si="0"/>
        <v>0.0033368246936476</v>
      </c>
      <c r="H11" s="12">
        <f t="shared" si="1"/>
        <v>-0.04468664850136239</v>
      </c>
      <c r="I11" s="12">
        <f t="shared" si="2"/>
        <v>0.07400395782405456</v>
      </c>
      <c r="J11" s="12">
        <f t="shared" si="3"/>
        <v>-0.32824954015941143</v>
      </c>
    </row>
    <row r="12" spans="1:10" ht="18.75">
      <c r="A12" s="10" t="s">
        <v>20</v>
      </c>
      <c r="B12" s="11">
        <v>1468.4</v>
      </c>
      <c r="C12" s="14">
        <v>931.8</v>
      </c>
      <c r="D12" s="11">
        <v>919</v>
      </c>
      <c r="E12" s="11">
        <f>'[1]СевАм-индексы'!Q11</f>
        <v>879.56</v>
      </c>
      <c r="F12" s="11">
        <f>'[1]СевАм-индексы'!S11</f>
        <v>883</v>
      </c>
      <c r="G12" s="12">
        <f t="shared" si="0"/>
        <v>0.003911046432307108</v>
      </c>
      <c r="H12" s="12">
        <f t="shared" si="1"/>
        <v>-0.03917301414581065</v>
      </c>
      <c r="I12" s="12">
        <f t="shared" si="2"/>
        <v>-0.05237175359519208</v>
      </c>
      <c r="J12" s="12">
        <f t="shared" si="3"/>
        <v>-0.3986652138381913</v>
      </c>
    </row>
    <row r="13" spans="1:10" ht="18.75">
      <c r="A13" s="10" t="s">
        <v>21</v>
      </c>
      <c r="B13" s="11">
        <v>5550.1</v>
      </c>
      <c r="C13" s="11">
        <v>3349.69</v>
      </c>
      <c r="D13" s="11">
        <v>3190</v>
      </c>
      <c r="E13" s="11">
        <f>'[1]евр-индексы'!Q62</f>
        <v>3025.94</v>
      </c>
      <c r="F13" s="11">
        <f>'[1]евр-индексы'!S62</f>
        <v>3004</v>
      </c>
      <c r="G13" s="12">
        <f t="shared" si="0"/>
        <v>-0.007250639470709919</v>
      </c>
      <c r="H13" s="12">
        <f t="shared" si="1"/>
        <v>-0.05830721003134798</v>
      </c>
      <c r="I13" s="12">
        <f t="shared" si="2"/>
        <v>-0.10320059468189591</v>
      </c>
      <c r="J13" s="12">
        <f t="shared" si="3"/>
        <v>-0.45874849101817994</v>
      </c>
    </row>
    <row r="14" spans="1:10" ht="18.75">
      <c r="A14" s="10" t="s">
        <v>22</v>
      </c>
      <c r="B14" s="11">
        <v>7949.1</v>
      </c>
      <c r="C14" s="14">
        <v>4973.07</v>
      </c>
      <c r="D14" s="11">
        <v>4866</v>
      </c>
      <c r="E14" s="11">
        <f>'[1]евр-индексы'!Q48</f>
        <v>4630.07</v>
      </c>
      <c r="F14" s="11">
        <f>'[1]евр-индексы'!S48</f>
        <v>4597</v>
      </c>
      <c r="G14" s="12">
        <f t="shared" si="0"/>
        <v>-0.007142440611048961</v>
      </c>
      <c r="H14" s="12">
        <f t="shared" si="1"/>
        <v>-0.055281545417180444</v>
      </c>
      <c r="I14" s="12">
        <f t="shared" si="2"/>
        <v>-0.07562129630188186</v>
      </c>
      <c r="J14" s="12">
        <f t="shared" si="3"/>
        <v>-0.421695537859632</v>
      </c>
    </row>
    <row r="15" spans="1:10" ht="18.75">
      <c r="A15" s="10" t="s">
        <v>23</v>
      </c>
      <c r="B15" s="11">
        <v>6494.9</v>
      </c>
      <c r="C15" s="14">
        <v>4561.79</v>
      </c>
      <c r="D15" s="11">
        <v>4306</v>
      </c>
      <c r="E15" s="11">
        <f>'[1]евр-индексы'!Q36</f>
        <v>4158.66</v>
      </c>
      <c r="F15" s="11">
        <f>'[1]евр-индексы'!S36</f>
        <v>4133</v>
      </c>
      <c r="G15" s="12">
        <f t="shared" si="0"/>
        <v>-0.006170256765400395</v>
      </c>
      <c r="H15" s="12">
        <f t="shared" si="1"/>
        <v>-0.040176497909893194</v>
      </c>
      <c r="I15" s="12">
        <f t="shared" si="2"/>
        <v>-0.09399599718531537</v>
      </c>
      <c r="J15" s="12">
        <f t="shared" si="3"/>
        <v>-0.36365455973148164</v>
      </c>
    </row>
    <row r="16" spans="1:10" ht="18.75">
      <c r="A16" s="10" t="s">
        <v>24</v>
      </c>
      <c r="B16" s="11">
        <v>14691.4</v>
      </c>
      <c r="C16" s="14">
        <v>9043.12</v>
      </c>
      <c r="D16" s="11">
        <v>9940</v>
      </c>
      <c r="E16" s="11">
        <f>'[1]азия-индексы'!P13</f>
        <v>9291.060000000001</v>
      </c>
      <c r="F16" s="11">
        <f>'[1]азия-индексы'!J14</f>
        <v>9287</v>
      </c>
      <c r="G16" s="12">
        <f t="shared" si="0"/>
        <v>-0.0004369792036647002</v>
      </c>
      <c r="H16" s="12">
        <f t="shared" si="1"/>
        <v>-0.06569416498993963</v>
      </c>
      <c r="I16" s="12">
        <f t="shared" si="2"/>
        <v>0.026968568370208335</v>
      </c>
      <c r="J16" s="12">
        <f t="shared" si="3"/>
        <v>-0.36786146997563196</v>
      </c>
    </row>
    <row r="17" spans="1:10" ht="18.75">
      <c r="A17" s="42" t="s">
        <v>25</v>
      </c>
      <c r="B17" s="42"/>
      <c r="C17" s="42"/>
      <c r="D17" s="42"/>
      <c r="E17" s="42"/>
      <c r="F17" s="42"/>
      <c r="G17" s="15"/>
      <c r="H17" s="15"/>
      <c r="I17" s="15"/>
      <c r="J17" s="15"/>
    </row>
    <row r="18" spans="1:10" ht="18.75">
      <c r="A18" s="10" t="s">
        <v>26</v>
      </c>
      <c r="B18" s="11">
        <v>8323.1</v>
      </c>
      <c r="C18" s="14">
        <v>4698.31</v>
      </c>
      <c r="D18" s="11">
        <v>6579</v>
      </c>
      <c r="E18" s="11">
        <f>'[1]азия-индексы'!O60</f>
        <v>6748.179999999999</v>
      </c>
      <c r="F18" s="11">
        <f>'[1]азия-индексы'!J61</f>
        <v>6770</v>
      </c>
      <c r="G18" s="12">
        <f aca="true" t="shared" si="4" ref="G18:G23">IF(ISERROR(F18/E18-1),"н/д",F18/E18-1)</f>
        <v>0.003233464430409505</v>
      </c>
      <c r="H18" s="12">
        <f aca="true" t="shared" si="5" ref="H18:H23">IF(ISERROR(F18/D18-1),"н/д",F18/D18-1)</f>
        <v>0.029031767745858028</v>
      </c>
      <c r="I18" s="12">
        <f aca="true" t="shared" si="6" ref="I18:I23">IF(ISERROR(F18/C18-1),"н/д",F18/C18-1)</f>
        <v>0.4409436584644264</v>
      </c>
      <c r="J18" s="12">
        <f aca="true" t="shared" si="7" ref="J18:J23">IF(ISERROR(F18/B18-1),"н/д",F18/B18-1)</f>
        <v>-0.18660114620754287</v>
      </c>
    </row>
    <row r="19" spans="1:10" ht="18.75">
      <c r="A19" s="10" t="s">
        <v>27</v>
      </c>
      <c r="B19" s="11">
        <v>921.1</v>
      </c>
      <c r="C19" s="14">
        <v>313.34</v>
      </c>
      <c r="D19" s="11">
        <v>430</v>
      </c>
      <c r="E19" s="11">
        <f>'[1]азия-индексы'!K134</f>
        <v>446.4</v>
      </c>
      <c r="F19" s="11">
        <f>'[1]азия-индексы'!H135</f>
        <v>439</v>
      </c>
      <c r="G19" s="12">
        <f t="shared" si="4"/>
        <v>-0.01657706093189959</v>
      </c>
      <c r="H19" s="12">
        <f t="shared" si="5"/>
        <v>0.020930232558139528</v>
      </c>
      <c r="I19" s="12">
        <f t="shared" si="6"/>
        <v>0.4010340205527543</v>
      </c>
      <c r="J19" s="12">
        <f t="shared" si="7"/>
        <v>-0.5233959396373901</v>
      </c>
    </row>
    <row r="20" spans="1:10" ht="18.75">
      <c r="A20" s="10" t="s">
        <v>28</v>
      </c>
      <c r="B20" s="11">
        <v>20300.7</v>
      </c>
      <c r="C20" s="14">
        <v>9903.46</v>
      </c>
      <c r="D20" s="11">
        <v>14645</v>
      </c>
      <c r="E20" s="11">
        <f>'[1]инд-обновл'!I55</f>
        <v>13757.46</v>
      </c>
      <c r="F20" s="11">
        <f>'[1]инд-обновл'!B55</f>
        <v>13767.405</v>
      </c>
      <c r="G20" s="12">
        <f t="shared" si="4"/>
        <v>0.0007228805317260889</v>
      </c>
      <c r="H20" s="12">
        <f t="shared" si="5"/>
        <v>-0.05992454762717647</v>
      </c>
      <c r="I20" s="12">
        <f t="shared" si="6"/>
        <v>0.39016111540815057</v>
      </c>
      <c r="J20" s="12">
        <f t="shared" si="7"/>
        <v>-0.3218260946666863</v>
      </c>
    </row>
    <row r="21" spans="1:10" ht="18.75">
      <c r="A21" s="10" t="s">
        <v>29</v>
      </c>
      <c r="B21" s="11">
        <v>2731.5</v>
      </c>
      <c r="C21" s="14">
        <v>1437.338</v>
      </c>
      <c r="D21" s="11">
        <v>2060</v>
      </c>
      <c r="E21" s="11">
        <f>'[1]азия-индексы'!N103</f>
        <v>2083.9700000000003</v>
      </c>
      <c r="F21" s="11">
        <f>'[1]азия-индексы'!J104</f>
        <v>2063</v>
      </c>
      <c r="G21" s="12">
        <f t="shared" si="4"/>
        <v>-0.01006252489239301</v>
      </c>
      <c r="H21" s="12">
        <f t="shared" si="5"/>
        <v>0.0014563106796117165</v>
      </c>
      <c r="I21" s="12">
        <f t="shared" si="6"/>
        <v>0.4352921859715668</v>
      </c>
      <c r="J21" s="12">
        <f t="shared" si="7"/>
        <v>-0.24473732381475377</v>
      </c>
    </row>
    <row r="22" spans="1:10" ht="18.75">
      <c r="A22" s="10" t="s">
        <v>30</v>
      </c>
      <c r="B22" s="11">
        <v>1472.4</v>
      </c>
      <c r="C22" s="14">
        <v>571.135</v>
      </c>
      <c r="D22" s="11">
        <v>977</v>
      </c>
      <c r="E22" s="11">
        <f>'[1]азия-индексы'!M49</f>
        <v>1037.59</v>
      </c>
      <c r="F22" s="11">
        <f>'[1]азия-индексы'!J50</f>
        <v>1043</v>
      </c>
      <c r="G22" s="12">
        <f t="shared" si="4"/>
        <v>0.005214005532050203</v>
      </c>
      <c r="H22" s="12">
        <f t="shared" si="5"/>
        <v>0.06755373592630498</v>
      </c>
      <c r="I22" s="12">
        <f t="shared" si="6"/>
        <v>0.8261882041899027</v>
      </c>
      <c r="J22" s="12">
        <f t="shared" si="7"/>
        <v>-0.29163270850312417</v>
      </c>
    </row>
    <row r="23" spans="1:10" ht="18.75">
      <c r="A23" s="10" t="s">
        <v>31</v>
      </c>
      <c r="B23" s="11">
        <v>62815.1</v>
      </c>
      <c r="C23" s="14">
        <v>40244.21</v>
      </c>
      <c r="D23" s="11">
        <v>52080</v>
      </c>
      <c r="E23" s="11">
        <f>'[1]инд-обновл'!I56</f>
        <v>49456.7</v>
      </c>
      <c r="F23" s="11">
        <f>'[1]инд-обновл'!B56</f>
        <v>49177.55</v>
      </c>
      <c r="G23" s="12">
        <f t="shared" si="4"/>
        <v>-0.005644331303948591</v>
      </c>
      <c r="H23" s="12">
        <f t="shared" si="5"/>
        <v>-0.05573060675883246</v>
      </c>
      <c r="I23" s="12">
        <f t="shared" si="6"/>
        <v>0.22197826718427338</v>
      </c>
      <c r="J23" s="12">
        <f t="shared" si="7"/>
        <v>-0.2171062371945598</v>
      </c>
    </row>
    <row r="24" spans="1:10" ht="18.75">
      <c r="A24" s="42" t="s">
        <v>32</v>
      </c>
      <c r="B24" s="42"/>
      <c r="C24" s="42"/>
      <c r="D24" s="42"/>
      <c r="E24" s="42"/>
      <c r="F24" s="42"/>
      <c r="G24" s="4"/>
      <c r="H24" s="4"/>
      <c r="I24" s="4"/>
      <c r="J24" s="4"/>
    </row>
    <row r="25" spans="1:10" ht="18.75">
      <c r="A25" s="10" t="s">
        <v>33</v>
      </c>
      <c r="B25" s="16">
        <v>97.7</v>
      </c>
      <c r="C25" s="17">
        <v>46.99</v>
      </c>
      <c r="D25" s="16">
        <v>71.2</v>
      </c>
      <c r="E25" s="16">
        <f>'[1]инд-обновл'!I61</f>
        <v>61.33</v>
      </c>
      <c r="F25" s="16">
        <f>'[1]инд-обновл'!B61</f>
        <v>60.6</v>
      </c>
      <c r="G25" s="12">
        <f aca="true" t="shared" si="8" ref="G25:G34">IF(ISERROR(F25/E25-1),"н/д",F25/E25-1)</f>
        <v>-0.011902820805478553</v>
      </c>
      <c r="H25" s="12">
        <f aca="true" t="shared" si="9" ref="H25:H34">IF(ISERROR(F25/D25-1),"н/д",F25/D25-1)</f>
        <v>-0.148876404494382</v>
      </c>
      <c r="I25" s="12">
        <f aca="true" t="shared" si="10" ref="I25:I34">IF(ISERROR(F25/C25-1),"н/д",F25/C25-1)</f>
        <v>0.28963609278569913</v>
      </c>
      <c r="J25" s="12">
        <f aca="true" t="shared" si="11" ref="J25:J34">IF(ISERROR(F25/B25-1),"н/д",F25/B25-1)</f>
        <v>-0.37973387922210855</v>
      </c>
    </row>
    <row r="26" spans="1:10" ht="18.75">
      <c r="A26" s="10" t="s">
        <v>34</v>
      </c>
      <c r="B26" s="16">
        <v>99.63</v>
      </c>
      <c r="C26" s="17">
        <v>46.34</v>
      </c>
      <c r="D26" s="16">
        <v>71.33</v>
      </c>
      <c r="E26" s="16">
        <f>'[1]сырье'!J23</f>
        <v>60.410000000000004</v>
      </c>
      <c r="F26" s="16" t="str">
        <f>'[1]сырье'!G23</f>
        <v>59,740</v>
      </c>
      <c r="G26" s="12">
        <f t="shared" si="8"/>
        <v>-0.011090878993544107</v>
      </c>
      <c r="H26" s="12">
        <f t="shared" si="9"/>
        <v>-0.16248422823496422</v>
      </c>
      <c r="I26" s="12">
        <f t="shared" si="10"/>
        <v>0.2891670263271471</v>
      </c>
      <c r="J26" s="12">
        <f t="shared" si="11"/>
        <v>-0.4003814112215196</v>
      </c>
    </row>
    <row r="27" spans="1:10" ht="18.75">
      <c r="A27" s="10" t="s">
        <v>35</v>
      </c>
      <c r="B27" s="16">
        <v>837.3</v>
      </c>
      <c r="C27" s="16">
        <v>877</v>
      </c>
      <c r="D27" s="16">
        <v>938.7</v>
      </c>
      <c r="E27" s="16">
        <f>'[1]сырье'!J31</f>
        <v>916.1999999999999</v>
      </c>
      <c r="F27" s="16" t="str">
        <f>'[1]сырье'!G31</f>
        <v>911,900</v>
      </c>
      <c r="G27" s="12">
        <f t="shared" si="8"/>
        <v>-0.004693298406461377</v>
      </c>
      <c r="H27" s="12">
        <f t="shared" si="9"/>
        <v>-0.028550122509854114</v>
      </c>
      <c r="I27" s="12">
        <f t="shared" si="10"/>
        <v>0.039794754846066205</v>
      </c>
      <c r="J27" s="12">
        <f t="shared" si="11"/>
        <v>0.08909590349934327</v>
      </c>
    </row>
    <row r="28" spans="1:10" ht="18.75">
      <c r="A28" s="10" t="s">
        <v>36</v>
      </c>
      <c r="B28" s="16">
        <v>6665.6</v>
      </c>
      <c r="C28" s="17">
        <v>3070</v>
      </c>
      <c r="D28" s="16">
        <v>5174.9</v>
      </c>
      <c r="E28" s="16">
        <f>'[1]инд-обновл'!I63</f>
        <v>4932.84</v>
      </c>
      <c r="F28" s="16">
        <f>'[1]инд-обновл'!B63</f>
        <v>4881.03</v>
      </c>
      <c r="G28" s="12">
        <f t="shared" si="8"/>
        <v>-0.010503077334760635</v>
      </c>
      <c r="H28" s="12">
        <f t="shared" si="9"/>
        <v>-0.05678757077431451</v>
      </c>
      <c r="I28" s="12">
        <f t="shared" si="10"/>
        <v>0.5899120521172638</v>
      </c>
      <c r="J28" s="12">
        <f t="shared" si="11"/>
        <v>-0.26772833653384553</v>
      </c>
    </row>
    <row r="29" spans="1:10" ht="18.75">
      <c r="A29" s="10" t="s">
        <v>37</v>
      </c>
      <c r="B29" s="16">
        <v>26500</v>
      </c>
      <c r="C29" s="17">
        <v>12710</v>
      </c>
      <c r="D29" s="16">
        <v>16110</v>
      </c>
      <c r="E29" s="16">
        <f>'[1]инд-обновл'!I64</f>
        <v>14900</v>
      </c>
      <c r="F29" s="16">
        <f>'[1]инд-обновл'!B64</f>
        <v>14710</v>
      </c>
      <c r="G29" s="12">
        <f t="shared" si="8"/>
        <v>-0.012751677852348986</v>
      </c>
      <c r="H29" s="12">
        <f t="shared" si="9"/>
        <v>-0.08690254500310368</v>
      </c>
      <c r="I29" s="12">
        <f t="shared" si="10"/>
        <v>0.15735641227380026</v>
      </c>
      <c r="J29" s="12">
        <f t="shared" si="11"/>
        <v>-0.44490566037735846</v>
      </c>
    </row>
    <row r="30" spans="1:10" ht="18.75">
      <c r="A30" s="10" t="s">
        <v>38</v>
      </c>
      <c r="B30" s="16">
        <v>2365.5</v>
      </c>
      <c r="C30" s="17">
        <v>1495</v>
      </c>
      <c r="D30" s="16">
        <v>1671</v>
      </c>
      <c r="E30" s="16">
        <f>'[1]инд-обновл'!C186</f>
        <v>1585.0035250276967</v>
      </c>
      <c r="F30" s="16">
        <f>'[1]инд-обновл'!B186</f>
        <v>1573.75</v>
      </c>
      <c r="G30" s="12">
        <f t="shared" si="8"/>
        <v>-0.007099999999999995</v>
      </c>
      <c r="H30" s="12">
        <f t="shared" si="9"/>
        <v>-0.05819868342309997</v>
      </c>
      <c r="I30" s="12">
        <f t="shared" si="10"/>
        <v>0.052675585284280846</v>
      </c>
      <c r="J30" s="12">
        <f t="shared" si="11"/>
        <v>-0.33470725005284296</v>
      </c>
    </row>
    <row r="31" spans="1:10" ht="18.75">
      <c r="A31" s="10" t="s">
        <v>39</v>
      </c>
      <c r="B31" s="16">
        <v>67</v>
      </c>
      <c r="C31" s="17">
        <v>47.81</v>
      </c>
      <c r="D31" s="16">
        <v>58.17</v>
      </c>
      <c r="E31" s="16">
        <f>'[1]сырье'!J7</f>
        <v>61.129999999999995</v>
      </c>
      <c r="F31" s="16" t="str">
        <f>'[1]сырье'!G7</f>
        <v>60,400</v>
      </c>
      <c r="G31" s="12">
        <f t="shared" si="8"/>
        <v>-0.01194176345493203</v>
      </c>
      <c r="H31" s="12">
        <f t="shared" si="9"/>
        <v>0.038335911982121385</v>
      </c>
      <c r="I31" s="12">
        <f t="shared" si="10"/>
        <v>0.26333403053754445</v>
      </c>
      <c r="J31" s="12">
        <f t="shared" si="11"/>
        <v>-0.09850746268656718</v>
      </c>
    </row>
    <row r="32" spans="1:10" ht="18.75">
      <c r="A32" s="10" t="s">
        <v>40</v>
      </c>
      <c r="B32" s="16">
        <v>11.4</v>
      </c>
      <c r="C32" s="17">
        <v>11.3</v>
      </c>
      <c r="D32" s="16">
        <v>17.75</v>
      </c>
      <c r="E32" s="16">
        <f>'[1]сырье'!J15</f>
        <v>17.1</v>
      </c>
      <c r="F32" s="16" t="str">
        <f>'[1]сырье'!G15</f>
        <v>16,910</v>
      </c>
      <c r="G32" s="12">
        <f t="shared" si="8"/>
        <v>-0.011111111111111183</v>
      </c>
      <c r="H32" s="12">
        <f t="shared" si="9"/>
        <v>-0.04732394366197179</v>
      </c>
      <c r="I32" s="12">
        <f t="shared" si="10"/>
        <v>0.4964601769911503</v>
      </c>
      <c r="J32" s="12">
        <f t="shared" si="11"/>
        <v>0.4833333333333334</v>
      </c>
    </row>
    <row r="33" spans="1:10" ht="18.75">
      <c r="A33" s="10" t="s">
        <v>41</v>
      </c>
      <c r="B33" s="16">
        <v>503.3</v>
      </c>
      <c r="C33" s="17">
        <v>392.5</v>
      </c>
      <c r="D33" s="16">
        <v>371</v>
      </c>
      <c r="E33" s="16">
        <f>'[1]сырье'!J6</f>
        <v>340</v>
      </c>
      <c r="F33" s="16" t="str">
        <f>'[1]сырье'!G6</f>
        <v>342,250</v>
      </c>
      <c r="G33" s="12">
        <f t="shared" si="8"/>
        <v>0.006617647058823506</v>
      </c>
      <c r="H33" s="12">
        <f t="shared" si="9"/>
        <v>-0.0774932614555256</v>
      </c>
      <c r="I33" s="12">
        <f t="shared" si="10"/>
        <v>-0.12802547770700634</v>
      </c>
      <c r="J33" s="12">
        <f t="shared" si="11"/>
        <v>-0.31998807868070733</v>
      </c>
    </row>
    <row r="34" spans="1:10" ht="18.75">
      <c r="A34" s="10" t="s">
        <v>42</v>
      </c>
      <c r="B34" s="16">
        <v>8988.1</v>
      </c>
      <c r="C34" s="17">
        <v>6487.1</v>
      </c>
      <c r="D34" s="16">
        <v>5954.9</v>
      </c>
      <c r="E34" s="16">
        <f>'[1]сырье'!M12</f>
        <v>6161.7593135</v>
      </c>
      <c r="F34" s="16">
        <f>'[1]сырье'!L12</f>
        <v>6147.011206</v>
      </c>
      <c r="G34" s="12">
        <f t="shared" si="8"/>
        <v>-0.002393489707994245</v>
      </c>
      <c r="H34" s="12">
        <f t="shared" si="9"/>
        <v>0.03226102974021394</v>
      </c>
      <c r="I34" s="12">
        <f t="shared" si="10"/>
        <v>-0.052425397172850774</v>
      </c>
      <c r="J34" s="12">
        <f t="shared" si="11"/>
        <v>-0.3160944798121962</v>
      </c>
    </row>
    <row r="35" spans="1:10" ht="18.75">
      <c r="A35" s="42" t="s">
        <v>43</v>
      </c>
      <c r="B35" s="43"/>
      <c r="C35" s="43"/>
      <c r="D35" s="43"/>
      <c r="E35" s="43"/>
      <c r="F35" s="43"/>
      <c r="G35" s="4"/>
      <c r="H35" s="4"/>
      <c r="I35" s="4"/>
      <c r="J35" s="4"/>
    </row>
    <row r="36" spans="1:10" ht="18.75">
      <c r="A36" s="18" t="s">
        <v>13</v>
      </c>
      <c r="B36" s="19">
        <v>39448</v>
      </c>
      <c r="C36" s="19">
        <v>39814</v>
      </c>
      <c r="D36" s="19">
        <v>39995</v>
      </c>
      <c r="E36" s="19">
        <f>IF(J36=2,F36-3,F36-1)</f>
        <v>40003</v>
      </c>
      <c r="F36" s="19">
        <f ca="1">TODAY()</f>
        <v>40004</v>
      </c>
      <c r="G36" s="20"/>
      <c r="H36" s="20"/>
      <c r="I36" s="20"/>
      <c r="J36" s="8">
        <f>WEEKDAY(F36)</f>
        <v>6</v>
      </c>
    </row>
    <row r="37" spans="1:10" ht="18.75">
      <c r="A37" s="10" t="s">
        <v>44</v>
      </c>
      <c r="B37" s="21">
        <v>10</v>
      </c>
      <c r="C37" s="21">
        <v>13</v>
      </c>
      <c r="D37" s="21">
        <v>11.5</v>
      </c>
      <c r="E37" s="21">
        <v>11.5</v>
      </c>
      <c r="F37" s="21">
        <v>11.5</v>
      </c>
      <c r="G37" s="22"/>
      <c r="H37" s="22"/>
      <c r="I37" s="23"/>
      <c r="J37" s="22"/>
    </row>
    <row r="38" spans="1:10" ht="37.5">
      <c r="A38" s="10" t="s">
        <v>45</v>
      </c>
      <c r="B38" s="24">
        <v>802.2</v>
      </c>
      <c r="C38" s="24">
        <v>1027.6</v>
      </c>
      <c r="D38" s="21">
        <v>470.3</v>
      </c>
      <c r="E38" s="21" t="str">
        <f>'[1]остатки средств на кс'!E97</f>
        <v> 342,6 </v>
      </c>
      <c r="F38" s="21" t="str">
        <f>'[1]остатки средств на кс'!D97</f>
        <v> 368,4 </v>
      </c>
      <c r="G38" s="12">
        <f aca="true" t="shared" si="12" ref="G38:G44">IF(ISERROR(F38/E38-1),"н/д",F38/E38-1)</f>
        <v>0.0753064798598948</v>
      </c>
      <c r="H38" s="12">
        <f aca="true" t="shared" si="13" ref="H38:H44">IF(ISERROR(F38/D38-1),"н/д",F38/D38-1)</f>
        <v>-0.21667021050393376</v>
      </c>
      <c r="I38" s="12">
        <f aca="true" t="shared" si="14" ref="I38:I44">IF(ISERROR(F38/C38-1),"н/д",F38/C38-1)</f>
        <v>-0.6414947450369793</v>
      </c>
      <c r="J38" s="12">
        <f aca="true" t="shared" si="15" ref="J38:J44">IF(ISERROR(F38/B38-1),"н/д",F38/B38-1)</f>
        <v>-0.5407629020194467</v>
      </c>
    </row>
    <row r="39" spans="1:10" ht="37.5">
      <c r="A39" s="10" t="s">
        <v>46</v>
      </c>
      <c r="B39" s="21">
        <v>576.5</v>
      </c>
      <c r="C39" s="21">
        <v>802.7</v>
      </c>
      <c r="D39" s="21">
        <v>302.4</v>
      </c>
      <c r="E39" s="21" t="str">
        <f>'[1]остатки средств на кс'!E99</f>
        <v> 210,4 </v>
      </c>
      <c r="F39" s="21" t="str">
        <f>'[1]остатки средств на кс'!D99</f>
        <v> 232,9 </v>
      </c>
      <c r="G39" s="12">
        <f t="shared" si="12"/>
        <v>0.10693916349809895</v>
      </c>
      <c r="H39" s="12">
        <f t="shared" si="13"/>
        <v>-0.22982804232804221</v>
      </c>
      <c r="I39" s="12">
        <f t="shared" si="14"/>
        <v>-0.7098542419334746</v>
      </c>
      <c r="J39" s="12">
        <f t="shared" si="15"/>
        <v>-0.5960104076322637</v>
      </c>
    </row>
    <row r="40" spans="1:10" ht="18.75">
      <c r="A40" s="10" t="s">
        <v>47</v>
      </c>
      <c r="B40" s="21">
        <v>5.5</v>
      </c>
      <c r="C40" s="21">
        <v>15.7</v>
      </c>
      <c r="D40" s="21">
        <v>10.1</v>
      </c>
      <c r="E40" s="21">
        <f>'[1]rates-cbr'!AE8</f>
        <v>10.01</v>
      </c>
      <c r="F40" s="21">
        <f>'[1]rates-cbr'!AF8</f>
        <v>10.04</v>
      </c>
      <c r="G40" s="12">
        <f t="shared" si="12"/>
        <v>0.0029970029970030065</v>
      </c>
      <c r="H40" s="12">
        <f t="shared" si="13"/>
        <v>-0.005940594059405946</v>
      </c>
      <c r="I40" s="12">
        <f t="shared" si="14"/>
        <v>-0.3605095541401274</v>
      </c>
      <c r="J40" s="12">
        <f t="shared" si="15"/>
        <v>0.8254545454545452</v>
      </c>
    </row>
    <row r="41" spans="1:10" ht="18.75">
      <c r="A41" s="10" t="s">
        <v>48</v>
      </c>
      <c r="B41" s="21">
        <v>6.78</v>
      </c>
      <c r="C41" s="21">
        <v>21.61</v>
      </c>
      <c r="D41" s="21">
        <v>13.9</v>
      </c>
      <c r="E41" s="21">
        <f>'[1]rates-cbr'!AA8</f>
        <v>13.76</v>
      </c>
      <c r="F41" s="21">
        <f>'[1]rates-cbr'!AB8</f>
        <v>13.28</v>
      </c>
      <c r="G41" s="12">
        <f t="shared" si="12"/>
        <v>-0.03488372093023262</v>
      </c>
      <c r="H41" s="12">
        <f t="shared" si="13"/>
        <v>-0.04460431654676267</v>
      </c>
      <c r="I41" s="12">
        <f t="shared" si="14"/>
        <v>-0.3854696899583526</v>
      </c>
      <c r="J41" s="12">
        <f t="shared" si="15"/>
        <v>0.958702064896755</v>
      </c>
    </row>
    <row r="42" spans="1:10" ht="18.75">
      <c r="A42" s="10" t="s">
        <v>49</v>
      </c>
      <c r="B42" s="21">
        <v>4.5</v>
      </c>
      <c r="C42" s="21">
        <v>1.425</v>
      </c>
      <c r="D42" s="21">
        <v>0.588</v>
      </c>
      <c r="E42" s="21">
        <v>0.548</v>
      </c>
      <c r="F42" s="21">
        <v>0.538</v>
      </c>
      <c r="G42" s="12">
        <f t="shared" si="12"/>
        <v>-0.018248175182481785</v>
      </c>
      <c r="H42" s="12">
        <f t="shared" si="13"/>
        <v>-0.08503401360544205</v>
      </c>
      <c r="I42" s="12">
        <f t="shared" si="14"/>
        <v>-0.6224561403508773</v>
      </c>
      <c r="J42" s="12">
        <f t="shared" si="15"/>
        <v>-0.8804444444444445</v>
      </c>
    </row>
    <row r="43" spans="1:10" ht="18.75">
      <c r="A43" s="10" t="s">
        <v>50</v>
      </c>
      <c r="B43" s="21">
        <v>24.4</v>
      </c>
      <c r="C43" s="21">
        <v>29.39</v>
      </c>
      <c r="D43" s="21">
        <v>31.19</v>
      </c>
      <c r="E43" s="21">
        <f>'[1]курсы валют'!K18</f>
        <v>31.781966053043362</v>
      </c>
      <c r="F43" s="21">
        <f>'[1]курсы валют'!I18</f>
        <v>31.8878</v>
      </c>
      <c r="G43" s="12">
        <f t="shared" si="12"/>
        <v>0.003330000000000055</v>
      </c>
      <c r="H43" s="12">
        <f t="shared" si="13"/>
        <v>0.022372555306187758</v>
      </c>
      <c r="I43" s="12">
        <f t="shared" si="14"/>
        <v>0.08498809118747874</v>
      </c>
      <c r="J43" s="12">
        <f t="shared" si="15"/>
        <v>0.3068770491803279</v>
      </c>
    </row>
    <row r="44" spans="1:10" ht="18.75">
      <c r="A44" s="10" t="s">
        <v>51</v>
      </c>
      <c r="B44" s="21">
        <v>36</v>
      </c>
      <c r="C44" s="21">
        <v>41.4275</v>
      </c>
      <c r="D44" s="21">
        <v>43.81</v>
      </c>
      <c r="E44" s="21">
        <f>'[1]курсы валют'!C21</f>
        <v>44.1387</v>
      </c>
      <c r="F44" s="21">
        <f>'[1]курсы валют'!C19</f>
        <v>44.407</v>
      </c>
      <c r="G44" s="12">
        <f t="shared" si="12"/>
        <v>0.006078565974983352</v>
      </c>
      <c r="H44" s="12">
        <f t="shared" si="13"/>
        <v>0.013627025793197856</v>
      </c>
      <c r="I44" s="12">
        <f t="shared" si="14"/>
        <v>0.07192082553859147</v>
      </c>
      <c r="J44" s="12">
        <f t="shared" si="15"/>
        <v>0.23352777777777778</v>
      </c>
    </row>
    <row r="45" spans="1:10" ht="18.75">
      <c r="A45" s="25" t="s">
        <v>52</v>
      </c>
      <c r="B45" s="26">
        <v>39448</v>
      </c>
      <c r="C45" s="26">
        <v>39814</v>
      </c>
      <c r="D45" s="26">
        <f>'[1]ЗВР-cbr'!A4</f>
        <v>39983</v>
      </c>
      <c r="E45" s="26">
        <f>'[1]ЗВР-cbr'!A3</f>
        <v>39990</v>
      </c>
      <c r="F45" s="26">
        <f>'[1]ЗВР-cbr'!A2</f>
        <v>39997</v>
      </c>
      <c r="G45" s="27"/>
      <c r="H45" s="27"/>
      <c r="I45" s="27"/>
      <c r="J45" s="27"/>
    </row>
    <row r="46" spans="1:10" ht="37.5">
      <c r="A46" s="10" t="s">
        <v>53</v>
      </c>
      <c r="B46" s="21">
        <v>477.89</v>
      </c>
      <c r="C46" s="21">
        <v>426</v>
      </c>
      <c r="D46" s="21">
        <f>'[1]ЗВР-cbr'!B4</f>
        <v>407.1</v>
      </c>
      <c r="E46" s="21">
        <f>'[1]ЗВР-cbr'!B3</f>
        <v>410.5</v>
      </c>
      <c r="F46" s="21">
        <f>'[1]ЗВР-cbr'!B2</f>
        <v>409.1</v>
      </c>
      <c r="G46" s="12">
        <f>IF(ISERROR(F46/E46-1),"н/д",F46/E46-1)</f>
        <v>-0.003410475030450666</v>
      </c>
      <c r="H46" s="12">
        <f>IF(ISERROR(F46/D46-1),"н/д",F46/D46-1)</f>
        <v>0.004912797838368954</v>
      </c>
      <c r="I46" s="12">
        <f>IF(ISERROR(F46/C46-1),"н/д",F46/C46-1)</f>
        <v>-0.0396713615023474</v>
      </c>
      <c r="J46" s="12">
        <f>IF(ISERROR(F46/B46-1),"н/д",F46/B46-1)</f>
        <v>-0.1439452593693109</v>
      </c>
    </row>
    <row r="47" spans="1:10" ht="18.75">
      <c r="A47" s="28"/>
      <c r="B47" s="26">
        <v>39448</v>
      </c>
      <c r="C47" s="26">
        <v>39814</v>
      </c>
      <c r="D47" s="26">
        <v>39965</v>
      </c>
      <c r="E47" s="26">
        <v>39993</v>
      </c>
      <c r="F47" s="26">
        <v>40000</v>
      </c>
      <c r="G47" s="27"/>
      <c r="H47" s="27"/>
      <c r="I47" s="27"/>
      <c r="J47" s="27"/>
    </row>
    <row r="48" spans="1:10" ht="18.75">
      <c r="A48" s="10" t="s">
        <v>54</v>
      </c>
      <c r="B48" s="21">
        <v>11.9</v>
      </c>
      <c r="C48" s="21">
        <v>13.3</v>
      </c>
      <c r="D48" s="21">
        <v>6.8</v>
      </c>
      <c r="E48" s="21">
        <v>7.4</v>
      </c>
      <c r="F48" s="29">
        <v>7.6</v>
      </c>
      <c r="G48" s="22"/>
      <c r="H48" s="21"/>
      <c r="I48" s="21"/>
      <c r="J48" s="21"/>
    </row>
    <row r="49" spans="1:10" ht="18.75">
      <c r="A49" s="25" t="s">
        <v>55</v>
      </c>
      <c r="B49" s="26">
        <v>39448</v>
      </c>
      <c r="C49" s="26">
        <v>39814</v>
      </c>
      <c r="D49" s="30"/>
      <c r="E49" s="26">
        <v>39934</v>
      </c>
      <c r="F49" s="26">
        <v>39965</v>
      </c>
      <c r="G49" s="31"/>
      <c r="H49" s="27"/>
      <c r="I49" s="32"/>
      <c r="J49" s="32"/>
    </row>
    <row r="50" spans="1:10" ht="18.75">
      <c r="A50" s="10" t="s">
        <v>56</v>
      </c>
      <c r="B50" s="21">
        <v>13272.1</v>
      </c>
      <c r="C50" s="21">
        <v>13493.2</v>
      </c>
      <c r="D50" s="21"/>
      <c r="E50" s="21">
        <f>'[1]M2'!H4</f>
        <v>12339.1</v>
      </c>
      <c r="F50" s="21">
        <f>'[1]M2'!I4</f>
        <v>12861.1</v>
      </c>
      <c r="G50" s="12">
        <f>IF(ISERROR(F50/E50-1),"н/д",F50/E50-1)</f>
        <v>0.04230454409154638</v>
      </c>
      <c r="H50" s="12"/>
      <c r="I50" s="12">
        <f>IF(ISERROR(F50/C50-1),"н/д",F50/C50-1)</f>
        <v>-0.04684581863457149</v>
      </c>
      <c r="J50" s="12">
        <f>IF(ISERROR(F50/B50-1),"н/д",F50/B50-1)</f>
        <v>-0.030967216943814435</v>
      </c>
    </row>
    <row r="51" spans="1:10" ht="75">
      <c r="A51" s="10" t="s">
        <v>57</v>
      </c>
      <c r="B51" s="21">
        <v>109.6</v>
      </c>
      <c r="C51" s="21">
        <v>102.1</v>
      </c>
      <c r="D51" s="10"/>
      <c r="E51" s="21">
        <v>83.1</v>
      </c>
      <c r="F51" s="21">
        <v>82.9</v>
      </c>
      <c r="G51" s="21"/>
      <c r="H51" s="21"/>
      <c r="I51" s="21"/>
      <c r="J51" s="21"/>
    </row>
    <row r="52" spans="1:10" ht="18.75">
      <c r="A52" s="25" t="s">
        <v>58</v>
      </c>
      <c r="B52" s="26">
        <v>39448</v>
      </c>
      <c r="C52" s="26">
        <v>39814</v>
      </c>
      <c r="D52" s="26"/>
      <c r="E52" s="26">
        <v>39904</v>
      </c>
      <c r="F52" s="33">
        <v>39995</v>
      </c>
      <c r="G52" s="31"/>
      <c r="H52" s="27"/>
      <c r="I52" s="27"/>
      <c r="J52" s="27"/>
    </row>
    <row r="53" spans="1:10" ht="18.75">
      <c r="A53" s="10" t="s">
        <v>59</v>
      </c>
      <c r="B53" s="21">
        <v>465.4</v>
      </c>
      <c r="C53" s="21">
        <v>483.5</v>
      </c>
      <c r="D53" s="21"/>
      <c r="E53" s="21">
        <v>450.8</v>
      </c>
      <c r="F53" s="21">
        <v>475.1</v>
      </c>
      <c r="G53" s="12"/>
      <c r="H53" s="12"/>
      <c r="I53" s="12">
        <f>IF(ISERROR(F53/C53-1),"н/д",F53/C53-1)</f>
        <v>-0.017373319544984445</v>
      </c>
      <c r="J53" s="12">
        <f>IF(ISERROR(F53/B53-1),"н/д",F53/B53-1)</f>
        <v>0.02084228620541473</v>
      </c>
    </row>
    <row r="54" spans="1:10" ht="37.5">
      <c r="A54" s="10" t="s">
        <v>60</v>
      </c>
      <c r="B54" s="21">
        <v>419</v>
      </c>
      <c r="C54" s="21">
        <v>450.7</v>
      </c>
      <c r="D54" s="21"/>
      <c r="E54" s="21">
        <v>420.7</v>
      </c>
      <c r="F54" s="21">
        <v>436.8</v>
      </c>
      <c r="G54" s="12"/>
      <c r="H54" s="12"/>
      <c r="I54" s="12">
        <f>IF(ISERROR(F54/C54-1),"н/д",F54/C54-1)</f>
        <v>-0.03084091413356993</v>
      </c>
      <c r="J54" s="12">
        <f>IF(ISERROR(F54/B54-1),"н/д",F54/B54-1)</f>
        <v>0.0424821002386635</v>
      </c>
    </row>
    <row r="55" spans="1:10" ht="37.5">
      <c r="A55" s="10" t="s">
        <v>61</v>
      </c>
      <c r="B55" s="21">
        <v>77</v>
      </c>
      <c r="C55" s="21">
        <v>102.3</v>
      </c>
      <c r="D55" s="10"/>
      <c r="E55" s="29">
        <v>9.069</v>
      </c>
      <c r="F55" s="29">
        <v>17.2</v>
      </c>
      <c r="G55" s="12"/>
      <c r="H55" s="12"/>
      <c r="I55" s="12">
        <f>IF(ISERROR(F55/C55-1),"н/д",F55/C55-1)</f>
        <v>-0.8318670576735093</v>
      </c>
      <c r="J55" s="12">
        <f>IF(ISERROR(F55/B55-1),"н/д",F55/B55-1)</f>
        <v>-0.7766233766233767</v>
      </c>
    </row>
    <row r="56" spans="1:10" ht="18.75">
      <c r="A56" s="42" t="s">
        <v>62</v>
      </c>
      <c r="B56" s="42"/>
      <c r="C56" s="42"/>
      <c r="D56" s="42"/>
      <c r="E56" s="42"/>
      <c r="F56" s="42"/>
      <c r="G56" s="4"/>
      <c r="H56" s="4"/>
      <c r="I56" s="4"/>
      <c r="J56" s="4"/>
    </row>
    <row r="57" spans="1:10" ht="56.25">
      <c r="A57" s="3" t="s">
        <v>2</v>
      </c>
      <c r="B57" s="34" t="s">
        <v>63</v>
      </c>
      <c r="C57" s="34" t="s">
        <v>64</v>
      </c>
      <c r="D57" s="35">
        <v>39600</v>
      </c>
      <c r="E57" s="35">
        <v>39934</v>
      </c>
      <c r="F57" s="35">
        <v>39965</v>
      </c>
      <c r="G57" s="36" t="s">
        <v>65</v>
      </c>
      <c r="H57" s="3" t="s">
        <v>66</v>
      </c>
      <c r="I57" s="3" t="s">
        <v>67</v>
      </c>
      <c r="J57" s="37"/>
    </row>
    <row r="58" spans="1:10" ht="37.5">
      <c r="A58" s="10" t="s">
        <v>68</v>
      </c>
      <c r="B58" s="11">
        <v>3700.61</v>
      </c>
      <c r="C58" s="11">
        <v>2640.5</v>
      </c>
      <c r="D58" s="11">
        <v>675.72</v>
      </c>
      <c r="E58" s="11">
        <v>491.3</v>
      </c>
      <c r="F58" s="11">
        <v>419.3</v>
      </c>
      <c r="G58" s="12">
        <f>IF(ISERROR(F58/E58-1),"н/д",F58/E58-1)</f>
        <v>-0.1465499694687563</v>
      </c>
      <c r="H58" s="12">
        <f>IF(ISERROR(F58/D58-1),"н/д",F58/D58-1)</f>
        <v>-0.37947670632806485</v>
      </c>
      <c r="I58" s="12">
        <f>IF(ISERROR(C58/B58-1),"н/д",C58/B58-1)</f>
        <v>-0.2864689875452966</v>
      </c>
      <c r="J58" s="37"/>
    </row>
    <row r="59" spans="1:10" ht="37.5">
      <c r="A59" s="10" t="s">
        <v>69</v>
      </c>
      <c r="B59" s="11">
        <v>2437.55</v>
      </c>
      <c r="C59" s="11">
        <v>3151.22</v>
      </c>
      <c r="D59" s="11">
        <v>497.45</v>
      </c>
      <c r="E59" s="11">
        <v>810.6</v>
      </c>
      <c r="F59" s="11">
        <v>560.2</v>
      </c>
      <c r="G59" s="12">
        <f>IF(ISERROR(F59/E59-1),"н/д",F59/E59-1)</f>
        <v>-0.308906982482112</v>
      </c>
      <c r="H59" s="12">
        <f>IF(ISERROR(F59/D59-1),"н/д",F59/D59-1)</f>
        <v>0.1261433309880391</v>
      </c>
      <c r="I59" s="12">
        <f>IF(ISERROR(C59/B59-1),"н/д",C59/B59-1)</f>
        <v>0.292781686529507</v>
      </c>
      <c r="J59" s="37"/>
    </row>
    <row r="60" spans="1:10" ht="18.75">
      <c r="A60" s="10" t="s">
        <v>70</v>
      </c>
      <c r="B60" s="11">
        <f>B58-B59</f>
        <v>1263.06</v>
      </c>
      <c r="C60" s="11">
        <f>C58-C59</f>
        <v>-510.7199999999998</v>
      </c>
      <c r="D60" s="11">
        <f>D58-D59</f>
        <v>178.27000000000004</v>
      </c>
      <c r="E60" s="11">
        <f>E58-E59</f>
        <v>-319.3</v>
      </c>
      <c r="F60" s="11">
        <f>F58-F59</f>
        <v>-140.90000000000003</v>
      </c>
      <c r="G60" s="12"/>
      <c r="H60" s="12"/>
      <c r="I60" s="12"/>
      <c r="J60" s="37"/>
    </row>
    <row r="61" spans="1:10" ht="18.75">
      <c r="A61" s="3" t="s">
        <v>2</v>
      </c>
      <c r="B61" s="38"/>
      <c r="C61" s="38"/>
      <c r="D61" s="38">
        <v>39539</v>
      </c>
      <c r="E61" s="38">
        <v>39873</v>
      </c>
      <c r="F61" s="38">
        <v>39904</v>
      </c>
      <c r="G61" s="36" t="s">
        <v>65</v>
      </c>
      <c r="H61" s="3" t="s">
        <v>66</v>
      </c>
      <c r="I61" s="39"/>
      <c r="J61" s="40"/>
    </row>
    <row r="62" spans="1:10" ht="18.75">
      <c r="A62" s="10" t="s">
        <v>71</v>
      </c>
      <c r="B62" s="21"/>
      <c r="C62" s="21"/>
      <c r="D62" s="41">
        <v>42.495</v>
      </c>
      <c r="E62" s="41">
        <v>21.17</v>
      </c>
      <c r="F62" s="41">
        <v>21.279</v>
      </c>
      <c r="G62" s="12">
        <f>IF(ISERROR(F62/E62-1),"н/д",F62/E62-1)</f>
        <v>0.005148795465280909</v>
      </c>
      <c r="H62" s="12">
        <f>IF(ISERROR(F62/D62-1),"н/д",F62/D62-1)</f>
        <v>-0.4992587363219202</v>
      </c>
      <c r="I62" s="39"/>
      <c r="J62" s="40"/>
    </row>
    <row r="63" spans="1:10" ht="18.75">
      <c r="A63" s="10" t="s">
        <v>72</v>
      </c>
      <c r="B63" s="21"/>
      <c r="C63" s="21"/>
      <c r="D63" s="41">
        <v>22.616</v>
      </c>
      <c r="E63" s="41">
        <v>14.37</v>
      </c>
      <c r="F63" s="41">
        <v>14.591</v>
      </c>
      <c r="G63" s="12">
        <f>IF(ISERROR(F63/E63-1),"н/д",F63/E63-1)</f>
        <v>0.015379262352122502</v>
      </c>
      <c r="H63" s="12">
        <f>IF(ISERROR(F63/D63-1),"н/д",F63/D63-1)</f>
        <v>-0.3548372833392289</v>
      </c>
      <c r="I63" s="39"/>
      <c r="J63" s="40"/>
    </row>
    <row r="64" spans="1:10" ht="37.5">
      <c r="A64" s="10" t="s">
        <v>73</v>
      </c>
      <c r="B64" s="21"/>
      <c r="C64" s="21"/>
      <c r="D64" s="41">
        <v>19.879</v>
      </c>
      <c r="E64" s="41">
        <v>6.8</v>
      </c>
      <c r="F64" s="41">
        <v>6.688</v>
      </c>
      <c r="G64" s="12">
        <f>IF(ISERROR(F64/E64-1),"н/д",F64/E64-1)</f>
        <v>-0.016470588235294126</v>
      </c>
      <c r="H64" s="12">
        <f>IF(ISERROR(F64/D64-1),"н/д",F64/D64-1)</f>
        <v>-0.6635645656220133</v>
      </c>
      <c r="I64" s="27"/>
      <c r="J64" s="40"/>
    </row>
  </sheetData>
  <mergeCells count="9">
    <mergeCell ref="A1:F1"/>
    <mergeCell ref="I1:J1"/>
    <mergeCell ref="A3:F3"/>
    <mergeCell ref="A5:F5"/>
    <mergeCell ref="A56:F56"/>
    <mergeCell ref="A9:F9"/>
    <mergeCell ref="A17:F17"/>
    <mergeCell ref="A24:F24"/>
    <mergeCell ref="A35:F3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6:G23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printOptions horizontalCentered="1"/>
  <pageMargins left="0.7874015748031497" right="0.3937007874015748" top="0.7874015748031497" bottom="0.7874015748031497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e.lopushanskaya</dc:creator>
  <cp:keywords/>
  <dc:description/>
  <cp:lastModifiedBy>e.lopushanskaya</cp:lastModifiedBy>
  <cp:lastPrinted>2009-07-10T07:52:18Z</cp:lastPrinted>
  <dcterms:created xsi:type="dcterms:W3CDTF">2009-07-10T07:46:00Z</dcterms:created>
  <dcterms:modified xsi:type="dcterms:W3CDTF">2009-07-10T08:08:41Z</dcterms:modified>
  <cp:category/>
  <cp:version/>
  <cp:contentType/>
  <cp:contentStatus/>
</cp:coreProperties>
</file>